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450" windowWidth="11790" windowHeight="5115"/>
  </bookViews>
  <sheets>
    <sheet name="ANEXOII" sheetId="40" r:id="rId1"/>
    <sheet name="ANEXOIII" sheetId="41" r:id="rId2"/>
  </sheets>
  <definedNames>
    <definedName name="_xlnm.Print_Titles" localSheetId="0">ANEXOII!$A$5:$IV$7</definedName>
  </definedNames>
  <calcPr calcId="145621"/>
</workbook>
</file>

<file path=xl/calcChain.xml><?xml version="1.0" encoding="utf-8"?>
<calcChain xmlns="http://schemas.openxmlformats.org/spreadsheetml/2006/main">
  <c r="I27" i="40" l="1"/>
  <c r="I57" i="40" l="1"/>
  <c r="I19" i="41"/>
  <c r="J19" i="41" s="1"/>
  <c r="K19" i="41" s="1"/>
  <c r="L19" i="41" s="1"/>
  <c r="M19" i="41" s="1"/>
  <c r="N19" i="41" s="1"/>
  <c r="O19" i="41" s="1"/>
  <c r="P19" i="41" s="1"/>
  <c r="Q19" i="41" s="1"/>
  <c r="R19" i="41" s="1"/>
  <c r="S19" i="41" s="1"/>
  <c r="T19" i="41" s="1"/>
  <c r="U19" i="41" s="1"/>
  <c r="V19" i="41" s="1"/>
  <c r="J13" i="41"/>
  <c r="K13" i="41" s="1"/>
  <c r="L13" i="41" s="1"/>
  <c r="M13" i="41" s="1"/>
  <c r="N13" i="41" s="1"/>
  <c r="O13" i="41" s="1"/>
  <c r="P13" i="41" s="1"/>
  <c r="Q13" i="41" s="1"/>
  <c r="R13" i="41" s="1"/>
  <c r="S13" i="41" s="1"/>
  <c r="T13" i="41" s="1"/>
  <c r="U13" i="41" s="1"/>
  <c r="V13" i="41" s="1"/>
  <c r="I81" i="40"/>
  <c r="I93" i="40" s="1"/>
  <c r="I80" i="40"/>
  <c r="J80" i="40" s="1"/>
  <c r="K80" i="40" s="1"/>
  <c r="L80" i="40" s="1"/>
  <c r="M80" i="40" s="1"/>
  <c r="N80" i="40" s="1"/>
  <c r="O80" i="40" s="1"/>
  <c r="P80" i="40" s="1"/>
  <c r="Q80" i="40" s="1"/>
  <c r="R80" i="40" s="1"/>
  <c r="S80" i="40" s="1"/>
  <c r="T80" i="40" s="1"/>
  <c r="U80" i="40" s="1"/>
  <c r="V80" i="40" s="1"/>
  <c r="I79" i="40"/>
  <c r="J79" i="40" s="1"/>
  <c r="K79" i="40" s="1"/>
  <c r="L79" i="40" s="1"/>
  <c r="M79" i="40" s="1"/>
  <c r="N79" i="40" s="1"/>
  <c r="O79" i="40" s="1"/>
  <c r="P79" i="40" s="1"/>
  <c r="Q79" i="40" s="1"/>
  <c r="R79" i="40" s="1"/>
  <c r="S79" i="40" s="1"/>
  <c r="T79" i="40" s="1"/>
  <c r="U79" i="40" s="1"/>
  <c r="V79" i="40" s="1"/>
  <c r="I67" i="40"/>
  <c r="I72" i="40" s="1"/>
  <c r="I66" i="40"/>
  <c r="J66" i="40" s="1"/>
  <c r="K66" i="40" s="1"/>
  <c r="L66" i="40" s="1"/>
  <c r="M66" i="40" s="1"/>
  <c r="N66" i="40" s="1"/>
  <c r="O66" i="40" s="1"/>
  <c r="P66" i="40" s="1"/>
  <c r="Q66" i="40" s="1"/>
  <c r="R66" i="40" s="1"/>
  <c r="S66" i="40" s="1"/>
  <c r="T66" i="40" s="1"/>
  <c r="U66" i="40" s="1"/>
  <c r="V66" i="40" s="1"/>
  <c r="I65" i="40"/>
  <c r="J65" i="40" s="1"/>
  <c r="K65" i="40" s="1"/>
  <c r="L65" i="40" s="1"/>
  <c r="M65" i="40" s="1"/>
  <c r="N65" i="40" s="1"/>
  <c r="O65" i="40" s="1"/>
  <c r="P65" i="40" s="1"/>
  <c r="Q65" i="40" s="1"/>
  <c r="R65" i="40" s="1"/>
  <c r="S65" i="40" s="1"/>
  <c r="T65" i="40" s="1"/>
  <c r="U65" i="40" s="1"/>
  <c r="V65" i="40" s="1"/>
  <c r="I64" i="40"/>
  <c r="J64" i="40" s="1"/>
  <c r="K64" i="40" s="1"/>
  <c r="L64" i="40" s="1"/>
  <c r="M64" i="40" s="1"/>
  <c r="N64" i="40" s="1"/>
  <c r="O64" i="40" s="1"/>
  <c r="P64" i="40" s="1"/>
  <c r="Q64" i="40" s="1"/>
  <c r="R64" i="40" s="1"/>
  <c r="S64" i="40" s="1"/>
  <c r="T64" i="40" s="1"/>
  <c r="U64" i="40" s="1"/>
  <c r="V64" i="40" s="1"/>
  <c r="I62" i="40"/>
  <c r="J62" i="40" s="1"/>
  <c r="K62" i="40" s="1"/>
  <c r="L62" i="40" s="1"/>
  <c r="M62" i="40" s="1"/>
  <c r="N62" i="40" s="1"/>
  <c r="O62" i="40" s="1"/>
  <c r="P62" i="40" s="1"/>
  <c r="Q62" i="40" s="1"/>
  <c r="R62" i="40" s="1"/>
  <c r="S62" i="40" s="1"/>
  <c r="T62" i="40" s="1"/>
  <c r="U62" i="40" s="1"/>
  <c r="V62" i="40" s="1"/>
  <c r="I61" i="40"/>
  <c r="J61" i="40" s="1"/>
  <c r="K61" i="40" s="1"/>
  <c r="L61" i="40" s="1"/>
  <c r="M61" i="40" s="1"/>
  <c r="N61" i="40" s="1"/>
  <c r="O61" i="40" s="1"/>
  <c r="P61" i="40" s="1"/>
  <c r="Q61" i="40" s="1"/>
  <c r="R61" i="40" s="1"/>
  <c r="S61" i="40" s="1"/>
  <c r="T61" i="40" s="1"/>
  <c r="U61" i="40" s="1"/>
  <c r="V61" i="40" s="1"/>
  <c r="I60" i="40"/>
  <c r="J60" i="40" s="1"/>
  <c r="K60" i="40" s="1"/>
  <c r="L60" i="40" s="1"/>
  <c r="M60" i="40" s="1"/>
  <c r="N60" i="40" s="1"/>
  <c r="O60" i="40" s="1"/>
  <c r="P60" i="40" s="1"/>
  <c r="Q60" i="40" s="1"/>
  <c r="R60" i="40" s="1"/>
  <c r="S60" i="40" s="1"/>
  <c r="T60" i="40" s="1"/>
  <c r="U60" i="40" s="1"/>
  <c r="V60" i="40" s="1"/>
  <c r="I59" i="40"/>
  <c r="J59" i="40" s="1"/>
  <c r="K59" i="40" s="1"/>
  <c r="L59" i="40" s="1"/>
  <c r="M59" i="40" s="1"/>
  <c r="N59" i="40" s="1"/>
  <c r="O59" i="40" s="1"/>
  <c r="P59" i="40" s="1"/>
  <c r="Q59" i="40" s="1"/>
  <c r="R59" i="40" s="1"/>
  <c r="S59" i="40" s="1"/>
  <c r="T59" i="40" s="1"/>
  <c r="U59" i="40" s="1"/>
  <c r="V59" i="40" s="1"/>
  <c r="J57" i="40"/>
  <c r="K57" i="40" s="1"/>
  <c r="L57" i="40" s="1"/>
  <c r="M57" i="40" s="1"/>
  <c r="N57" i="40" s="1"/>
  <c r="O57" i="40" s="1"/>
  <c r="P57" i="40" s="1"/>
  <c r="Q57" i="40" s="1"/>
  <c r="R57" i="40" s="1"/>
  <c r="S57" i="40" s="1"/>
  <c r="T57" i="40" s="1"/>
  <c r="U57" i="40" s="1"/>
  <c r="V57" i="40" s="1"/>
  <c r="I56" i="40"/>
  <c r="J56" i="40" s="1"/>
  <c r="K56" i="40" s="1"/>
  <c r="L56" i="40" s="1"/>
  <c r="M56" i="40" s="1"/>
  <c r="N56" i="40" s="1"/>
  <c r="O56" i="40" s="1"/>
  <c r="P56" i="40" s="1"/>
  <c r="Q56" i="40" s="1"/>
  <c r="R56" i="40" s="1"/>
  <c r="S56" i="40" s="1"/>
  <c r="T56" i="40" s="1"/>
  <c r="U56" i="40" s="1"/>
  <c r="V56" i="40" s="1"/>
  <c r="I55" i="40"/>
  <c r="J55" i="40" s="1"/>
  <c r="K55" i="40" s="1"/>
  <c r="L55" i="40" s="1"/>
  <c r="M55" i="40" s="1"/>
  <c r="N55" i="40" s="1"/>
  <c r="O55" i="40" s="1"/>
  <c r="P55" i="40" s="1"/>
  <c r="Q55" i="40" s="1"/>
  <c r="R55" i="40" s="1"/>
  <c r="S55" i="40" s="1"/>
  <c r="T55" i="40" s="1"/>
  <c r="U55" i="40" s="1"/>
  <c r="V55" i="40" s="1"/>
  <c r="I54" i="40"/>
  <c r="J54" i="40" s="1"/>
  <c r="K54" i="40" s="1"/>
  <c r="L54" i="40" s="1"/>
  <c r="M54" i="40" s="1"/>
  <c r="N54" i="40" s="1"/>
  <c r="O54" i="40" s="1"/>
  <c r="P54" i="40" s="1"/>
  <c r="Q54" i="40" s="1"/>
  <c r="R54" i="40" s="1"/>
  <c r="S54" i="40" s="1"/>
  <c r="T54" i="40" s="1"/>
  <c r="U54" i="40" s="1"/>
  <c r="V54" i="40" s="1"/>
  <c r="I42" i="40"/>
  <c r="I47" i="40" s="1"/>
  <c r="I41" i="40"/>
  <c r="J41" i="40" s="1"/>
  <c r="K41" i="40" s="1"/>
  <c r="L41" i="40" s="1"/>
  <c r="M41" i="40" s="1"/>
  <c r="N41" i="40" s="1"/>
  <c r="O41" i="40" s="1"/>
  <c r="P41" i="40" s="1"/>
  <c r="Q41" i="40" s="1"/>
  <c r="R41" i="40" s="1"/>
  <c r="S41" i="40" s="1"/>
  <c r="T41" i="40" s="1"/>
  <c r="U41" i="40" s="1"/>
  <c r="V41" i="40" s="1"/>
  <c r="I40" i="40"/>
  <c r="J40" i="40" s="1"/>
  <c r="K40" i="40" s="1"/>
  <c r="L40" i="40" s="1"/>
  <c r="M40" i="40" s="1"/>
  <c r="N40" i="40" s="1"/>
  <c r="O40" i="40" s="1"/>
  <c r="P40" i="40" s="1"/>
  <c r="Q40" i="40" s="1"/>
  <c r="R40" i="40" s="1"/>
  <c r="S40" i="40" s="1"/>
  <c r="T40" i="40" s="1"/>
  <c r="U40" i="40" s="1"/>
  <c r="V40" i="40" s="1"/>
  <c r="I39" i="40"/>
  <c r="J39" i="40" s="1"/>
  <c r="K39" i="40" s="1"/>
  <c r="L39" i="40" s="1"/>
  <c r="M39" i="40" s="1"/>
  <c r="N39" i="40" s="1"/>
  <c r="O39" i="40" s="1"/>
  <c r="P39" i="40" s="1"/>
  <c r="Q39" i="40" s="1"/>
  <c r="R39" i="40" s="1"/>
  <c r="S39" i="40" s="1"/>
  <c r="T39" i="40" s="1"/>
  <c r="U39" i="40" s="1"/>
  <c r="V39" i="40" s="1"/>
  <c r="I32" i="40"/>
  <c r="J32" i="40" s="1"/>
  <c r="K32" i="40" s="1"/>
  <c r="L32" i="40" s="1"/>
  <c r="M32" i="40" s="1"/>
  <c r="N32" i="40" s="1"/>
  <c r="O32" i="40" s="1"/>
  <c r="P32" i="40" s="1"/>
  <c r="Q32" i="40" s="1"/>
  <c r="R32" i="40" s="1"/>
  <c r="S32" i="40" s="1"/>
  <c r="T32" i="40" s="1"/>
  <c r="U32" i="40" s="1"/>
  <c r="V32" i="40" s="1"/>
  <c r="I31" i="40"/>
  <c r="J31" i="40" s="1"/>
  <c r="K31" i="40" s="1"/>
  <c r="L31" i="40" s="1"/>
  <c r="M31" i="40" s="1"/>
  <c r="N31" i="40" s="1"/>
  <c r="O31" i="40" s="1"/>
  <c r="P31" i="40" s="1"/>
  <c r="Q31" i="40" s="1"/>
  <c r="R31" i="40" s="1"/>
  <c r="S31" i="40" s="1"/>
  <c r="T31" i="40" s="1"/>
  <c r="U31" i="40" s="1"/>
  <c r="V31" i="40" s="1"/>
  <c r="I30" i="40"/>
  <c r="J30" i="40" s="1"/>
  <c r="K30" i="40" s="1"/>
  <c r="L30" i="40" s="1"/>
  <c r="M30" i="40" s="1"/>
  <c r="N30" i="40" s="1"/>
  <c r="O30" i="40" s="1"/>
  <c r="P30" i="40" s="1"/>
  <c r="Q30" i="40" s="1"/>
  <c r="R30" i="40" s="1"/>
  <c r="S30" i="40" s="1"/>
  <c r="T30" i="40" s="1"/>
  <c r="U30" i="40" s="1"/>
  <c r="V30" i="40" s="1"/>
  <c r="I29" i="40"/>
  <c r="J29" i="40" s="1"/>
  <c r="K29" i="40" s="1"/>
  <c r="L29" i="40" s="1"/>
  <c r="M29" i="40" s="1"/>
  <c r="N29" i="40" s="1"/>
  <c r="O29" i="40" s="1"/>
  <c r="P29" i="40" s="1"/>
  <c r="Q29" i="40" s="1"/>
  <c r="R29" i="40" s="1"/>
  <c r="S29" i="40" s="1"/>
  <c r="T29" i="40" s="1"/>
  <c r="U29" i="40" s="1"/>
  <c r="V29" i="40" s="1"/>
  <c r="J27" i="40"/>
  <c r="K27" i="40" s="1"/>
  <c r="L27" i="40" s="1"/>
  <c r="M27" i="40" s="1"/>
  <c r="N27" i="40" s="1"/>
  <c r="O27" i="40" s="1"/>
  <c r="P27" i="40" s="1"/>
  <c r="Q27" i="40" s="1"/>
  <c r="R27" i="40" s="1"/>
  <c r="S27" i="40" s="1"/>
  <c r="T27" i="40" s="1"/>
  <c r="U27" i="40" s="1"/>
  <c r="V27" i="40" s="1"/>
  <c r="I26" i="40"/>
  <c r="J26" i="40" s="1"/>
  <c r="K26" i="40" s="1"/>
  <c r="L26" i="40" s="1"/>
  <c r="M26" i="40" s="1"/>
  <c r="N26" i="40" s="1"/>
  <c r="O26" i="40" s="1"/>
  <c r="P26" i="40" s="1"/>
  <c r="Q26" i="40" s="1"/>
  <c r="R26" i="40" s="1"/>
  <c r="S26" i="40" s="1"/>
  <c r="T26" i="40" s="1"/>
  <c r="U26" i="40" s="1"/>
  <c r="V26" i="40" s="1"/>
  <c r="I25" i="40"/>
  <c r="J25" i="40" s="1"/>
  <c r="K25" i="40" s="1"/>
  <c r="L25" i="40" s="1"/>
  <c r="M25" i="40" s="1"/>
  <c r="N25" i="40" s="1"/>
  <c r="O25" i="40" s="1"/>
  <c r="P25" i="40" s="1"/>
  <c r="Q25" i="40" s="1"/>
  <c r="R25" i="40" s="1"/>
  <c r="S25" i="40" s="1"/>
  <c r="T25" i="40" s="1"/>
  <c r="U25" i="40" s="1"/>
  <c r="V25" i="40" s="1"/>
  <c r="I24" i="40"/>
  <c r="J24" i="40" s="1"/>
  <c r="K24" i="40" s="1"/>
  <c r="L24" i="40" s="1"/>
  <c r="M24" i="40" s="1"/>
  <c r="N24" i="40" s="1"/>
  <c r="O24" i="40" s="1"/>
  <c r="P24" i="40" s="1"/>
  <c r="Q24" i="40" s="1"/>
  <c r="R24" i="40" s="1"/>
  <c r="S24" i="40" s="1"/>
  <c r="T24" i="40" s="1"/>
  <c r="U24" i="40" s="1"/>
  <c r="V24" i="40" s="1"/>
  <c r="I17" i="40"/>
  <c r="J17" i="40" s="1"/>
  <c r="K17" i="40" s="1"/>
  <c r="L17" i="40" s="1"/>
  <c r="M17" i="40" s="1"/>
  <c r="N17" i="40" s="1"/>
  <c r="O17" i="40" s="1"/>
  <c r="P17" i="40" s="1"/>
  <c r="Q17" i="40" s="1"/>
  <c r="R17" i="40" s="1"/>
  <c r="S17" i="40" s="1"/>
  <c r="T17" i="40" s="1"/>
  <c r="U17" i="40" s="1"/>
  <c r="V17" i="40" s="1"/>
  <c r="I16" i="40"/>
  <c r="J16" i="40" s="1"/>
  <c r="K16" i="40" s="1"/>
  <c r="L16" i="40" s="1"/>
  <c r="M16" i="40" s="1"/>
  <c r="N16" i="40" s="1"/>
  <c r="O16" i="40" s="1"/>
  <c r="P16" i="40" s="1"/>
  <c r="Q16" i="40" s="1"/>
  <c r="R16" i="40" s="1"/>
  <c r="S16" i="40" s="1"/>
  <c r="T16" i="40" s="1"/>
  <c r="U16" i="40" s="1"/>
  <c r="V16" i="40" s="1"/>
  <c r="I15" i="40"/>
  <c r="J15" i="40" s="1"/>
  <c r="K15" i="40" s="1"/>
  <c r="L15" i="40" s="1"/>
  <c r="M15" i="40" s="1"/>
  <c r="N15" i="40" s="1"/>
  <c r="O15" i="40" s="1"/>
  <c r="P15" i="40" s="1"/>
  <c r="Q15" i="40" s="1"/>
  <c r="R15" i="40" s="1"/>
  <c r="S15" i="40" s="1"/>
  <c r="T15" i="40" s="1"/>
  <c r="U15" i="40" s="1"/>
  <c r="V15" i="40" s="1"/>
  <c r="I14" i="40"/>
  <c r="J14" i="40" s="1"/>
  <c r="K14" i="40" s="1"/>
  <c r="L14" i="40" s="1"/>
  <c r="M14" i="40" s="1"/>
  <c r="N14" i="40" s="1"/>
  <c r="O14" i="40" s="1"/>
  <c r="P14" i="40" s="1"/>
  <c r="Q14" i="40" s="1"/>
  <c r="R14" i="40" s="1"/>
  <c r="S14" i="40" s="1"/>
  <c r="T14" i="40" s="1"/>
  <c r="U14" i="40" s="1"/>
  <c r="V14" i="40" s="1"/>
  <c r="J12" i="40"/>
  <c r="K12" i="40" s="1"/>
  <c r="L12" i="40" s="1"/>
  <c r="M12" i="40" s="1"/>
  <c r="N12" i="40" s="1"/>
  <c r="O12" i="40" s="1"/>
  <c r="P12" i="40" s="1"/>
  <c r="Q12" i="40" s="1"/>
  <c r="R12" i="40" s="1"/>
  <c r="S12" i="40" s="1"/>
  <c r="T12" i="40" s="1"/>
  <c r="U12" i="40" s="1"/>
  <c r="V12" i="40" s="1"/>
  <c r="I11" i="40"/>
  <c r="I10" i="40"/>
  <c r="J10" i="40" s="1"/>
  <c r="K10" i="40" s="1"/>
  <c r="L10" i="40" s="1"/>
  <c r="M10" i="40" s="1"/>
  <c r="N10" i="40" s="1"/>
  <c r="O10" i="40" s="1"/>
  <c r="P10" i="40" s="1"/>
  <c r="Q10" i="40" s="1"/>
  <c r="R10" i="40" s="1"/>
  <c r="S10" i="40" s="1"/>
  <c r="T10" i="40" s="1"/>
  <c r="U10" i="40" s="1"/>
  <c r="V10" i="40" s="1"/>
  <c r="I9" i="40"/>
  <c r="J9" i="40" s="1"/>
  <c r="K9" i="40" s="1"/>
  <c r="L9" i="40" s="1"/>
  <c r="M9" i="40" s="1"/>
  <c r="N9" i="40" s="1"/>
  <c r="O9" i="40" s="1"/>
  <c r="P9" i="40" s="1"/>
  <c r="Q9" i="40" s="1"/>
  <c r="R9" i="40" s="1"/>
  <c r="S9" i="40" s="1"/>
  <c r="T9" i="40" s="1"/>
  <c r="U9" i="40" s="1"/>
  <c r="V9" i="40" s="1"/>
  <c r="I102" i="40" l="1"/>
  <c r="I12" i="41"/>
  <c r="J12" i="41"/>
  <c r="K12" i="41" s="1"/>
  <c r="L12" i="41" s="1"/>
  <c r="M12" i="41" s="1"/>
  <c r="N12" i="41" s="1"/>
  <c r="O12" i="41" s="1"/>
  <c r="P12" i="41" s="1"/>
  <c r="Q12" i="41" s="1"/>
  <c r="R12" i="41" s="1"/>
  <c r="S12" i="41" s="1"/>
  <c r="T12" i="41" s="1"/>
  <c r="U12" i="41" s="1"/>
  <c r="V12" i="41" s="1"/>
  <c r="I115" i="40"/>
  <c r="I106" i="40"/>
  <c r="J102" i="40"/>
  <c r="K102" i="40" s="1"/>
  <c r="L102" i="40" s="1"/>
  <c r="M102" i="40" s="1"/>
  <c r="N102" i="40" s="1"/>
  <c r="O102" i="40" s="1"/>
  <c r="P102" i="40" s="1"/>
  <c r="Q102" i="40" s="1"/>
  <c r="R102" i="40" s="1"/>
  <c r="S102" i="40" s="1"/>
  <c r="T102" i="40" s="1"/>
  <c r="U102" i="40" s="1"/>
  <c r="V102" i="40" s="1"/>
  <c r="I101" i="40"/>
  <c r="J47" i="40"/>
  <c r="K47" i="40" s="1"/>
  <c r="L47" i="40" s="1"/>
  <c r="M47" i="40" s="1"/>
  <c r="N47" i="40" s="1"/>
  <c r="O47" i="40" s="1"/>
  <c r="P47" i="40" s="1"/>
  <c r="Q47" i="40" s="1"/>
  <c r="R47" i="40" s="1"/>
  <c r="S47" i="40" s="1"/>
  <c r="T47" i="40" s="1"/>
  <c r="U47" i="40" s="1"/>
  <c r="V47" i="40" s="1"/>
  <c r="I46" i="40"/>
  <c r="J72" i="40"/>
  <c r="K72" i="40" s="1"/>
  <c r="L72" i="40" s="1"/>
  <c r="M72" i="40" s="1"/>
  <c r="N72" i="40" s="1"/>
  <c r="O72" i="40" s="1"/>
  <c r="P72" i="40" s="1"/>
  <c r="Q72" i="40" s="1"/>
  <c r="R72" i="40" s="1"/>
  <c r="S72" i="40" s="1"/>
  <c r="T72" i="40" s="1"/>
  <c r="U72" i="40" s="1"/>
  <c r="V72" i="40" s="1"/>
  <c r="I71" i="40"/>
  <c r="J93" i="40"/>
  <c r="K93" i="40" s="1"/>
  <c r="L93" i="40" s="1"/>
  <c r="M93" i="40" s="1"/>
  <c r="N93" i="40" s="1"/>
  <c r="O93" i="40" s="1"/>
  <c r="P93" i="40" s="1"/>
  <c r="Q93" i="40" s="1"/>
  <c r="R93" i="40" s="1"/>
  <c r="S93" i="40" s="1"/>
  <c r="T93" i="40" s="1"/>
  <c r="U93" i="40" s="1"/>
  <c r="V93" i="40" s="1"/>
  <c r="I92" i="40"/>
  <c r="J11" i="40"/>
  <c r="K11" i="40" s="1"/>
  <c r="L11" i="40" s="1"/>
  <c r="M11" i="40" s="1"/>
  <c r="N11" i="40" s="1"/>
  <c r="O11" i="40" s="1"/>
  <c r="P11" i="40" s="1"/>
  <c r="Q11" i="40" s="1"/>
  <c r="R11" i="40" s="1"/>
  <c r="S11" i="40" s="1"/>
  <c r="T11" i="40" s="1"/>
  <c r="U11" i="40" s="1"/>
  <c r="V11" i="40" s="1"/>
  <c r="J42" i="40"/>
  <c r="K42" i="40" s="1"/>
  <c r="L42" i="40" s="1"/>
  <c r="M42" i="40" s="1"/>
  <c r="N42" i="40" s="1"/>
  <c r="O42" i="40" s="1"/>
  <c r="P42" i="40" s="1"/>
  <c r="Q42" i="40" s="1"/>
  <c r="R42" i="40" s="1"/>
  <c r="S42" i="40" s="1"/>
  <c r="T42" i="40" s="1"/>
  <c r="U42" i="40" s="1"/>
  <c r="V42" i="40" s="1"/>
  <c r="J67" i="40"/>
  <c r="K67" i="40" s="1"/>
  <c r="L67" i="40" s="1"/>
  <c r="M67" i="40" s="1"/>
  <c r="N67" i="40" s="1"/>
  <c r="O67" i="40" s="1"/>
  <c r="P67" i="40" s="1"/>
  <c r="Q67" i="40" s="1"/>
  <c r="R67" i="40" s="1"/>
  <c r="S67" i="40" s="1"/>
  <c r="T67" i="40" s="1"/>
  <c r="U67" i="40" s="1"/>
  <c r="V67" i="40" s="1"/>
  <c r="J81" i="40"/>
  <c r="K81" i="40" s="1"/>
  <c r="L81" i="40" s="1"/>
  <c r="M81" i="40" s="1"/>
  <c r="N81" i="40" s="1"/>
  <c r="O81" i="40" s="1"/>
  <c r="P81" i="40" s="1"/>
  <c r="Q81" i="40" s="1"/>
  <c r="R81" i="40" s="1"/>
  <c r="S81" i="40" s="1"/>
  <c r="T81" i="40" s="1"/>
  <c r="U81" i="40" s="1"/>
  <c r="V81" i="40" s="1"/>
  <c r="I85" i="40"/>
  <c r="I89" i="40"/>
  <c r="I18" i="41" l="1"/>
  <c r="I11" i="41"/>
  <c r="J89" i="40"/>
  <c r="K89" i="40" s="1"/>
  <c r="L89" i="40" s="1"/>
  <c r="M89" i="40" s="1"/>
  <c r="N89" i="40" s="1"/>
  <c r="O89" i="40" s="1"/>
  <c r="P89" i="40" s="1"/>
  <c r="Q89" i="40" s="1"/>
  <c r="R89" i="40" s="1"/>
  <c r="S89" i="40" s="1"/>
  <c r="T89" i="40" s="1"/>
  <c r="U89" i="40" s="1"/>
  <c r="V89" i="40" s="1"/>
  <c r="I88" i="40"/>
  <c r="J85" i="40"/>
  <c r="K85" i="40" s="1"/>
  <c r="L85" i="40" s="1"/>
  <c r="M85" i="40" s="1"/>
  <c r="N85" i="40" s="1"/>
  <c r="O85" i="40" s="1"/>
  <c r="P85" i="40" s="1"/>
  <c r="Q85" i="40" s="1"/>
  <c r="R85" i="40" s="1"/>
  <c r="S85" i="40" s="1"/>
  <c r="T85" i="40" s="1"/>
  <c r="U85" i="40" s="1"/>
  <c r="V85" i="40" s="1"/>
  <c r="I84" i="40"/>
  <c r="J92" i="40"/>
  <c r="K92" i="40" s="1"/>
  <c r="L92" i="40" s="1"/>
  <c r="M92" i="40" s="1"/>
  <c r="N92" i="40" s="1"/>
  <c r="O92" i="40" s="1"/>
  <c r="P92" i="40" s="1"/>
  <c r="Q92" i="40" s="1"/>
  <c r="R92" i="40" s="1"/>
  <c r="S92" i="40" s="1"/>
  <c r="T92" i="40" s="1"/>
  <c r="U92" i="40" s="1"/>
  <c r="V92" i="40" s="1"/>
  <c r="I91" i="40"/>
  <c r="J91" i="40" s="1"/>
  <c r="K91" i="40" s="1"/>
  <c r="L91" i="40" s="1"/>
  <c r="M91" i="40" s="1"/>
  <c r="N91" i="40" s="1"/>
  <c r="O91" i="40" s="1"/>
  <c r="P91" i="40" s="1"/>
  <c r="Q91" i="40" s="1"/>
  <c r="R91" i="40" s="1"/>
  <c r="S91" i="40" s="1"/>
  <c r="T91" i="40" s="1"/>
  <c r="U91" i="40" s="1"/>
  <c r="V91" i="40" s="1"/>
  <c r="J71" i="40"/>
  <c r="K71" i="40" s="1"/>
  <c r="L71" i="40" s="1"/>
  <c r="M71" i="40" s="1"/>
  <c r="N71" i="40" s="1"/>
  <c r="O71" i="40" s="1"/>
  <c r="P71" i="40" s="1"/>
  <c r="Q71" i="40" s="1"/>
  <c r="R71" i="40" s="1"/>
  <c r="S71" i="40" s="1"/>
  <c r="T71" i="40" s="1"/>
  <c r="U71" i="40" s="1"/>
  <c r="V71" i="40" s="1"/>
  <c r="I70" i="40"/>
  <c r="J46" i="40"/>
  <c r="K46" i="40" s="1"/>
  <c r="L46" i="40" s="1"/>
  <c r="M46" i="40" s="1"/>
  <c r="N46" i="40" s="1"/>
  <c r="O46" i="40" s="1"/>
  <c r="P46" i="40" s="1"/>
  <c r="Q46" i="40" s="1"/>
  <c r="R46" i="40" s="1"/>
  <c r="S46" i="40" s="1"/>
  <c r="T46" i="40" s="1"/>
  <c r="U46" i="40" s="1"/>
  <c r="V46" i="40" s="1"/>
  <c r="I45" i="40"/>
  <c r="J101" i="40"/>
  <c r="K101" i="40" s="1"/>
  <c r="L101" i="40" s="1"/>
  <c r="M101" i="40" s="1"/>
  <c r="N101" i="40" s="1"/>
  <c r="O101" i="40" s="1"/>
  <c r="P101" i="40" s="1"/>
  <c r="Q101" i="40" s="1"/>
  <c r="R101" i="40" s="1"/>
  <c r="S101" i="40" s="1"/>
  <c r="T101" i="40" s="1"/>
  <c r="U101" i="40" s="1"/>
  <c r="V101" i="40" s="1"/>
  <c r="I100" i="40"/>
  <c r="J100" i="40" s="1"/>
  <c r="K100" i="40" s="1"/>
  <c r="L100" i="40" s="1"/>
  <c r="M100" i="40" s="1"/>
  <c r="N100" i="40" s="1"/>
  <c r="O100" i="40" s="1"/>
  <c r="P100" i="40" s="1"/>
  <c r="Q100" i="40" s="1"/>
  <c r="R100" i="40" s="1"/>
  <c r="S100" i="40" s="1"/>
  <c r="T100" i="40" s="1"/>
  <c r="U100" i="40" s="1"/>
  <c r="V100" i="40" s="1"/>
  <c r="J106" i="40"/>
  <c r="K106" i="40" s="1"/>
  <c r="L106" i="40" s="1"/>
  <c r="M106" i="40" s="1"/>
  <c r="N106" i="40" s="1"/>
  <c r="O106" i="40" s="1"/>
  <c r="P106" i="40" s="1"/>
  <c r="Q106" i="40" s="1"/>
  <c r="R106" i="40" s="1"/>
  <c r="S106" i="40" s="1"/>
  <c r="T106" i="40" s="1"/>
  <c r="U106" i="40" s="1"/>
  <c r="V106" i="40" s="1"/>
  <c r="I105" i="40"/>
  <c r="I119" i="40"/>
  <c r="J115" i="40"/>
  <c r="K115" i="40" s="1"/>
  <c r="L115" i="40" s="1"/>
  <c r="M115" i="40" s="1"/>
  <c r="N115" i="40" s="1"/>
  <c r="O115" i="40" s="1"/>
  <c r="P115" i="40" s="1"/>
  <c r="Q115" i="40" s="1"/>
  <c r="R115" i="40" s="1"/>
  <c r="S115" i="40" s="1"/>
  <c r="T115" i="40" s="1"/>
  <c r="U115" i="40" s="1"/>
  <c r="V115" i="40" s="1"/>
  <c r="I114" i="40"/>
  <c r="J11" i="41" l="1"/>
  <c r="K11" i="41" s="1"/>
  <c r="L11" i="41" s="1"/>
  <c r="M11" i="41" s="1"/>
  <c r="N11" i="41" s="1"/>
  <c r="O11" i="41" s="1"/>
  <c r="P11" i="41" s="1"/>
  <c r="Q11" i="41" s="1"/>
  <c r="R11" i="41" s="1"/>
  <c r="S11" i="41" s="1"/>
  <c r="T11" i="41" s="1"/>
  <c r="U11" i="41" s="1"/>
  <c r="V11" i="41" s="1"/>
  <c r="I10" i="41"/>
  <c r="J18" i="41"/>
  <c r="K18" i="41" s="1"/>
  <c r="L18" i="41" s="1"/>
  <c r="M18" i="41" s="1"/>
  <c r="N18" i="41" s="1"/>
  <c r="O18" i="41" s="1"/>
  <c r="P18" i="41" s="1"/>
  <c r="Q18" i="41" s="1"/>
  <c r="R18" i="41" s="1"/>
  <c r="S18" i="41" s="1"/>
  <c r="T18" i="41" s="1"/>
  <c r="U18" i="41" s="1"/>
  <c r="V18" i="41" s="1"/>
  <c r="I17" i="41"/>
  <c r="J114" i="40"/>
  <c r="K114" i="40" s="1"/>
  <c r="L114" i="40" s="1"/>
  <c r="M114" i="40" s="1"/>
  <c r="N114" i="40" s="1"/>
  <c r="O114" i="40" s="1"/>
  <c r="P114" i="40" s="1"/>
  <c r="Q114" i="40" s="1"/>
  <c r="R114" i="40" s="1"/>
  <c r="S114" i="40" s="1"/>
  <c r="T114" i="40" s="1"/>
  <c r="U114" i="40" s="1"/>
  <c r="V114" i="40" s="1"/>
  <c r="I113" i="40"/>
  <c r="J113" i="40" s="1"/>
  <c r="K113" i="40" s="1"/>
  <c r="L113" i="40" s="1"/>
  <c r="M113" i="40" s="1"/>
  <c r="N113" i="40" s="1"/>
  <c r="O113" i="40" s="1"/>
  <c r="P113" i="40" s="1"/>
  <c r="Q113" i="40" s="1"/>
  <c r="R113" i="40" s="1"/>
  <c r="S113" i="40" s="1"/>
  <c r="T113" i="40" s="1"/>
  <c r="U113" i="40" s="1"/>
  <c r="V113" i="40" s="1"/>
  <c r="J119" i="40"/>
  <c r="K119" i="40" s="1"/>
  <c r="L119" i="40" s="1"/>
  <c r="M119" i="40" s="1"/>
  <c r="N119" i="40" s="1"/>
  <c r="O119" i="40" s="1"/>
  <c r="P119" i="40" s="1"/>
  <c r="Q119" i="40" s="1"/>
  <c r="R119" i="40" s="1"/>
  <c r="S119" i="40" s="1"/>
  <c r="T119" i="40" s="1"/>
  <c r="U119" i="40" s="1"/>
  <c r="V119" i="40" s="1"/>
  <c r="I118" i="40"/>
  <c r="J105" i="40"/>
  <c r="K105" i="40" s="1"/>
  <c r="L105" i="40" s="1"/>
  <c r="M105" i="40" s="1"/>
  <c r="N105" i="40" s="1"/>
  <c r="O105" i="40" s="1"/>
  <c r="P105" i="40" s="1"/>
  <c r="Q105" i="40" s="1"/>
  <c r="R105" i="40" s="1"/>
  <c r="S105" i="40" s="1"/>
  <c r="T105" i="40" s="1"/>
  <c r="U105" i="40" s="1"/>
  <c r="V105" i="40" s="1"/>
  <c r="I104" i="40"/>
  <c r="J104" i="40" s="1"/>
  <c r="K104" i="40" s="1"/>
  <c r="L104" i="40" s="1"/>
  <c r="M104" i="40" s="1"/>
  <c r="N104" i="40" s="1"/>
  <c r="O104" i="40" s="1"/>
  <c r="P104" i="40" s="1"/>
  <c r="Q104" i="40" s="1"/>
  <c r="R104" i="40" s="1"/>
  <c r="S104" i="40" s="1"/>
  <c r="T104" i="40" s="1"/>
  <c r="U104" i="40" s="1"/>
  <c r="V104" i="40" s="1"/>
  <c r="J45" i="40"/>
  <c r="K45" i="40" s="1"/>
  <c r="L45" i="40" s="1"/>
  <c r="M45" i="40" s="1"/>
  <c r="N45" i="40" s="1"/>
  <c r="O45" i="40" s="1"/>
  <c r="P45" i="40" s="1"/>
  <c r="Q45" i="40" s="1"/>
  <c r="R45" i="40" s="1"/>
  <c r="S45" i="40" s="1"/>
  <c r="T45" i="40" s="1"/>
  <c r="U45" i="40" s="1"/>
  <c r="V45" i="40" s="1"/>
  <c r="I44" i="40"/>
  <c r="J44" i="40" s="1"/>
  <c r="K44" i="40" s="1"/>
  <c r="L44" i="40" s="1"/>
  <c r="M44" i="40" s="1"/>
  <c r="N44" i="40" s="1"/>
  <c r="O44" i="40" s="1"/>
  <c r="P44" i="40" s="1"/>
  <c r="Q44" i="40" s="1"/>
  <c r="R44" i="40" s="1"/>
  <c r="S44" i="40" s="1"/>
  <c r="T44" i="40" s="1"/>
  <c r="U44" i="40" s="1"/>
  <c r="V44" i="40" s="1"/>
  <c r="J70" i="40"/>
  <c r="K70" i="40" s="1"/>
  <c r="L70" i="40" s="1"/>
  <c r="M70" i="40" s="1"/>
  <c r="N70" i="40" s="1"/>
  <c r="O70" i="40" s="1"/>
  <c r="P70" i="40" s="1"/>
  <c r="Q70" i="40" s="1"/>
  <c r="R70" i="40" s="1"/>
  <c r="S70" i="40" s="1"/>
  <c r="T70" i="40" s="1"/>
  <c r="U70" i="40" s="1"/>
  <c r="V70" i="40" s="1"/>
  <c r="I69" i="40"/>
  <c r="J69" i="40" s="1"/>
  <c r="K69" i="40" s="1"/>
  <c r="L69" i="40" s="1"/>
  <c r="M69" i="40" s="1"/>
  <c r="N69" i="40" s="1"/>
  <c r="O69" i="40" s="1"/>
  <c r="P69" i="40" s="1"/>
  <c r="Q69" i="40" s="1"/>
  <c r="R69" i="40" s="1"/>
  <c r="S69" i="40" s="1"/>
  <c r="T69" i="40" s="1"/>
  <c r="U69" i="40" s="1"/>
  <c r="V69" i="40" s="1"/>
  <c r="J84" i="40"/>
  <c r="K84" i="40" s="1"/>
  <c r="L84" i="40" s="1"/>
  <c r="M84" i="40" s="1"/>
  <c r="N84" i="40" s="1"/>
  <c r="O84" i="40" s="1"/>
  <c r="P84" i="40" s="1"/>
  <c r="Q84" i="40" s="1"/>
  <c r="R84" i="40" s="1"/>
  <c r="S84" i="40" s="1"/>
  <c r="T84" i="40" s="1"/>
  <c r="U84" i="40" s="1"/>
  <c r="V84" i="40" s="1"/>
  <c r="I83" i="40"/>
  <c r="J83" i="40" s="1"/>
  <c r="K83" i="40" s="1"/>
  <c r="L83" i="40" s="1"/>
  <c r="M83" i="40" s="1"/>
  <c r="N83" i="40" s="1"/>
  <c r="O83" i="40" s="1"/>
  <c r="P83" i="40" s="1"/>
  <c r="Q83" i="40" s="1"/>
  <c r="R83" i="40" s="1"/>
  <c r="S83" i="40" s="1"/>
  <c r="T83" i="40" s="1"/>
  <c r="U83" i="40" s="1"/>
  <c r="V83" i="40" s="1"/>
  <c r="J88" i="40"/>
  <c r="K88" i="40" s="1"/>
  <c r="L88" i="40" s="1"/>
  <c r="M88" i="40" s="1"/>
  <c r="N88" i="40" s="1"/>
  <c r="O88" i="40" s="1"/>
  <c r="P88" i="40" s="1"/>
  <c r="Q88" i="40" s="1"/>
  <c r="R88" i="40" s="1"/>
  <c r="S88" i="40" s="1"/>
  <c r="T88" i="40" s="1"/>
  <c r="U88" i="40" s="1"/>
  <c r="V88" i="40" s="1"/>
  <c r="I87" i="40"/>
  <c r="J87" i="40" s="1"/>
  <c r="K87" i="40" s="1"/>
  <c r="L87" i="40" s="1"/>
  <c r="M87" i="40" s="1"/>
  <c r="N87" i="40" s="1"/>
  <c r="O87" i="40" s="1"/>
  <c r="P87" i="40" s="1"/>
  <c r="Q87" i="40" s="1"/>
  <c r="R87" i="40" s="1"/>
  <c r="S87" i="40" s="1"/>
  <c r="T87" i="40" s="1"/>
  <c r="U87" i="40" s="1"/>
  <c r="V87" i="40" s="1"/>
  <c r="J17" i="41" l="1"/>
  <c r="K17" i="41" s="1"/>
  <c r="L17" i="41" s="1"/>
  <c r="M17" i="41" s="1"/>
  <c r="N17" i="41" s="1"/>
  <c r="O17" i="41" s="1"/>
  <c r="P17" i="41" s="1"/>
  <c r="Q17" i="41" s="1"/>
  <c r="R17" i="41" s="1"/>
  <c r="S17" i="41" s="1"/>
  <c r="T17" i="41" s="1"/>
  <c r="U17" i="41" s="1"/>
  <c r="V17" i="41" s="1"/>
  <c r="I16" i="41"/>
  <c r="J10" i="41"/>
  <c r="K10" i="41" s="1"/>
  <c r="L10" i="41" s="1"/>
  <c r="M10" i="41" s="1"/>
  <c r="N10" i="41" s="1"/>
  <c r="O10" i="41" s="1"/>
  <c r="P10" i="41" s="1"/>
  <c r="Q10" i="41" s="1"/>
  <c r="R10" i="41" s="1"/>
  <c r="S10" i="41" s="1"/>
  <c r="T10" i="41" s="1"/>
  <c r="U10" i="41" s="1"/>
  <c r="V10" i="41" s="1"/>
  <c r="I9" i="41"/>
  <c r="J9" i="41" s="1"/>
  <c r="K9" i="41" s="1"/>
  <c r="L9" i="41" s="1"/>
  <c r="M9" i="41" s="1"/>
  <c r="N9" i="41" s="1"/>
  <c r="O9" i="41" s="1"/>
  <c r="P9" i="41" s="1"/>
  <c r="Q9" i="41" s="1"/>
  <c r="R9" i="41" s="1"/>
  <c r="S9" i="41" s="1"/>
  <c r="T9" i="41" s="1"/>
  <c r="U9" i="41" s="1"/>
  <c r="V9" i="41" s="1"/>
  <c r="J118" i="40"/>
  <c r="K118" i="40" s="1"/>
  <c r="L118" i="40" s="1"/>
  <c r="M118" i="40" s="1"/>
  <c r="N118" i="40" s="1"/>
  <c r="O118" i="40" s="1"/>
  <c r="P118" i="40" s="1"/>
  <c r="Q118" i="40" s="1"/>
  <c r="R118" i="40" s="1"/>
  <c r="S118" i="40" s="1"/>
  <c r="T118" i="40" s="1"/>
  <c r="U118" i="40" s="1"/>
  <c r="V118" i="40" s="1"/>
  <c r="I117" i="40"/>
  <c r="J117" i="40" s="1"/>
  <c r="K117" i="40" s="1"/>
  <c r="L117" i="40" s="1"/>
  <c r="M117" i="40" s="1"/>
  <c r="N117" i="40" s="1"/>
  <c r="O117" i="40" s="1"/>
  <c r="P117" i="40" s="1"/>
  <c r="Q117" i="40" s="1"/>
  <c r="R117" i="40" s="1"/>
  <c r="S117" i="40" s="1"/>
  <c r="T117" i="40" s="1"/>
  <c r="U117" i="40" s="1"/>
  <c r="V117" i="40" s="1"/>
  <c r="J16" i="41" l="1"/>
  <c r="K16" i="41" s="1"/>
  <c r="L16" i="41" s="1"/>
  <c r="M16" i="41" s="1"/>
  <c r="N16" i="41" s="1"/>
  <c r="O16" i="41" s="1"/>
  <c r="P16" i="41" s="1"/>
  <c r="Q16" i="41" s="1"/>
  <c r="R16" i="41" s="1"/>
  <c r="S16" i="41" s="1"/>
  <c r="T16" i="41" s="1"/>
  <c r="U16" i="41" s="1"/>
  <c r="V16" i="41" s="1"/>
  <c r="I15" i="41"/>
  <c r="J15" i="41" s="1"/>
  <c r="K15" i="41" s="1"/>
  <c r="L15" i="41" s="1"/>
  <c r="M15" i="41" s="1"/>
  <c r="N15" i="41" s="1"/>
  <c r="O15" i="41" s="1"/>
  <c r="P15" i="41" s="1"/>
  <c r="Q15" i="41" s="1"/>
  <c r="R15" i="41" s="1"/>
  <c r="S15" i="41" s="1"/>
  <c r="T15" i="41" s="1"/>
  <c r="U15" i="41" s="1"/>
  <c r="V15" i="41" s="1"/>
</calcChain>
</file>

<file path=xl/sharedStrings.xml><?xml version="1.0" encoding="utf-8"?>
<sst xmlns="http://schemas.openxmlformats.org/spreadsheetml/2006/main" count="693" uniqueCount="93">
  <si>
    <t>G</t>
  </si>
  <si>
    <t>E</t>
  </si>
  <si>
    <t>M</t>
  </si>
  <si>
    <t>D</t>
  </si>
  <si>
    <t>I</t>
  </si>
  <si>
    <t>-</t>
  </si>
  <si>
    <t>II</t>
  </si>
  <si>
    <t>III</t>
  </si>
  <si>
    <t>IV</t>
  </si>
  <si>
    <t>3 anos - 3%</t>
  </si>
  <si>
    <t>%</t>
  </si>
  <si>
    <t>NOMENCLATURAS</t>
  </si>
  <si>
    <t>N</t>
  </si>
  <si>
    <t>L</t>
  </si>
  <si>
    <t>K</t>
  </si>
  <si>
    <t>J</t>
  </si>
  <si>
    <t>H</t>
  </si>
  <si>
    <t>F</t>
  </si>
  <si>
    <t>C</t>
  </si>
  <si>
    <t>B</t>
  </si>
  <si>
    <t>A</t>
  </si>
  <si>
    <t>Percentual</t>
  </si>
  <si>
    <t>CARGOS</t>
  </si>
  <si>
    <t>GRUPOS OCUPACIONAIS</t>
  </si>
  <si>
    <t>V</t>
  </si>
  <si>
    <t>3 anos</t>
  </si>
  <si>
    <t>6 anos</t>
  </si>
  <si>
    <t>9 anos</t>
  </si>
  <si>
    <t>12 anos</t>
  </si>
  <si>
    <t>15 anos</t>
  </si>
  <si>
    <t>18 anos</t>
  </si>
  <si>
    <t>21 anos</t>
  </si>
  <si>
    <t>24 anos</t>
  </si>
  <si>
    <t>27 anos</t>
  </si>
  <si>
    <t>30 anos</t>
  </si>
  <si>
    <t>33 anos</t>
  </si>
  <si>
    <t>36 anos</t>
  </si>
  <si>
    <t>Licenciatura Pedagogia com Pós-graduação em Educação Especial</t>
  </si>
  <si>
    <t>Orientador Pedagógico</t>
  </si>
  <si>
    <t>Licenciado em pedagogia, com pós-graduação em supervisão, orientação ou gestão ou administração escolar</t>
  </si>
  <si>
    <t>Psicopedagogo</t>
  </si>
  <si>
    <t>Licenciatura Pedagogia ou Psicopedagogia, com Pós-graduação em Psicopedagogia</t>
  </si>
  <si>
    <t>Professor Auxiliar</t>
  </si>
  <si>
    <t>Titulação de Ingresso</t>
  </si>
  <si>
    <t>Nº de horas</t>
  </si>
  <si>
    <t>Escolaridade</t>
  </si>
  <si>
    <t>Nível</t>
  </si>
  <si>
    <t xml:space="preserve">                                                                                                                                                                                                               C L A S S E S / I N T E R S T Í C I O S</t>
  </si>
  <si>
    <t>40 anos</t>
  </si>
  <si>
    <t>DT</t>
  </si>
  <si>
    <t>MS</t>
  </si>
  <si>
    <t xml:space="preserve">Educação Infantil </t>
  </si>
  <si>
    <t>Professor - I</t>
  </si>
  <si>
    <t>Licenciatura  Pedagogia</t>
  </si>
  <si>
    <t>40 horas</t>
  </si>
  <si>
    <t>EP</t>
  </si>
  <si>
    <t>Licenciatura Plena em Pedagogia</t>
  </si>
  <si>
    <t>20 horas</t>
  </si>
  <si>
    <t>Educação Infantil: Pré-escola</t>
  </si>
  <si>
    <t>Professor - II</t>
  </si>
  <si>
    <t>Ensino Fundamental: Anos Iniciais</t>
  </si>
  <si>
    <t>Professor - III</t>
  </si>
  <si>
    <t>Licenciatura  em Pedagogia</t>
  </si>
  <si>
    <t>Ensino Infantil e Ensino Fundamental  Anos Iniciais e  Finais</t>
  </si>
  <si>
    <t>Professor - IV</t>
  </si>
  <si>
    <t xml:space="preserve">Licenciatura  com Habilitação em Disciplina Específica </t>
  </si>
  <si>
    <t>30 horas</t>
  </si>
  <si>
    <t>10 horas</t>
  </si>
  <si>
    <t>Ensino Infantil e Fundamental</t>
  </si>
  <si>
    <t>Professor - V</t>
  </si>
  <si>
    <t>Licenciatura Pedagogia com Pós-Graduação em Educação Especial</t>
  </si>
  <si>
    <t>Ensino Infantil, Anos Iniciais e  Anos Finais</t>
  </si>
  <si>
    <t xml:space="preserve">Orientação e  Suporte Pedágógico  </t>
  </si>
  <si>
    <t xml:space="preserve">        LEGENDA DE ESCOLARIDADE</t>
  </si>
  <si>
    <t>Doutorado (Pós-graduação stricto sensu)</t>
  </si>
  <si>
    <t>Mestrado (Pós-graduação stricto sensu)</t>
  </si>
  <si>
    <t>Especialização (Pós-graduação lato sensu)</t>
  </si>
  <si>
    <t>Licenciatura Plena</t>
  </si>
  <si>
    <t>MG</t>
  </si>
  <si>
    <t>Magistério ensino médio</t>
  </si>
  <si>
    <t>ANEXO  II</t>
  </si>
  <si>
    <t xml:space="preserve">Ensino Médio Magistério </t>
  </si>
  <si>
    <t>L*</t>
  </si>
  <si>
    <t xml:space="preserve">         LEGENDA DE ESCOLARIDADE</t>
  </si>
  <si>
    <t>Licenciatura</t>
  </si>
  <si>
    <t>ANEXO  III</t>
  </si>
  <si>
    <t>Nota Técnica: L* - O valor do vencimento correspondente a Classe "A" e Nível "II"; será sempre o mesmo valor do vencimento  da classe "A" do nível I, do grupo ocupacional Educação Infantil, da tabela de cargos permamentes.</t>
  </si>
  <si>
    <t>MG *</t>
  </si>
  <si>
    <t>Nota Técnica: MG* - Corresponde ao valor do piso nacional do magistéiro previsto na Lei  Federal nº 11.378/2008 e suas alterações.</t>
  </si>
  <si>
    <t>Educação Infantil e Fundamental</t>
  </si>
  <si>
    <r>
      <t xml:space="preserve">Tabela de Vencimentos e Progressão Funcional dos </t>
    </r>
    <r>
      <rPr>
        <b/>
        <sz val="14"/>
        <color rgb="FFFF0000"/>
        <rFont val="Arial"/>
        <family val="2"/>
      </rPr>
      <t>Cargos Efetivos do Magistério: Guabiruba</t>
    </r>
  </si>
  <si>
    <r>
      <rPr>
        <b/>
        <sz val="11"/>
        <color rgb="FF008000"/>
        <rFont val="Arial"/>
        <family val="2"/>
      </rPr>
      <t>Permanentes</t>
    </r>
    <r>
      <rPr>
        <b/>
        <sz val="11"/>
        <rFont val="Arial"/>
        <family val="2"/>
      </rPr>
      <t>: cargos efetivos -</t>
    </r>
    <r>
      <rPr>
        <b/>
        <sz val="11"/>
        <color theme="4" tint="0.39997558519241921"/>
        <rFont val="Arial"/>
        <family val="2"/>
      </rPr>
      <t xml:space="preserve"> </t>
    </r>
    <r>
      <rPr>
        <b/>
        <sz val="11"/>
        <color theme="4" tint="-0.249977111117893"/>
        <rFont val="Arial"/>
        <family val="2"/>
      </rPr>
      <t>ATUALIZADA PARA MARÇO/2019</t>
    </r>
  </si>
  <si>
    <r>
      <rPr>
        <b/>
        <sz val="11"/>
        <color theme="4" tint="-0.249977111117893"/>
        <rFont val="Arial"/>
        <family val="2"/>
      </rPr>
      <t>Suplementar</t>
    </r>
    <r>
      <rPr>
        <b/>
        <sz val="11"/>
        <rFont val="Arial"/>
        <family val="2"/>
      </rPr>
      <t xml:space="preserve">: cargos em extinção  - </t>
    </r>
    <r>
      <rPr>
        <b/>
        <sz val="11"/>
        <color rgb="FFFF0000"/>
        <rFont val="Arial"/>
        <family val="2"/>
      </rPr>
      <t>ATUALIZADA PARA MARÇO/2019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</si>
</sst>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indexed="8"/>
      <name val="Calibri"/>
      <family val="2"/>
    </font>
    <font>
      <sz val="11"/>
      <color indexed="8"/>
      <name val="Arial"/>
      <family val="2"/>
    </font>
    <font>
      <b/>
      <sz val="9"/>
      <name val="Arial"/>
      <family val="2"/>
    </font>
    <font>
      <b/>
      <sz val="11"/>
      <name val="Arial"/>
      <family val="2"/>
    </font>
    <font>
      <b/>
      <sz val="10"/>
      <color indexed="8"/>
      <name val="Arial"/>
      <family val="2"/>
    </font>
    <font>
      <b/>
      <sz val="11"/>
      <color indexed="8"/>
      <name val="Arial"/>
      <family val="2"/>
    </font>
    <font>
      <b/>
      <sz val="14"/>
      <color indexed="8"/>
      <name val="Arial"/>
      <family val="2"/>
    </font>
    <font>
      <b/>
      <sz val="12"/>
      <color indexed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7"/>
      <color indexed="8"/>
      <name val="Courier New"/>
      <family val="3"/>
    </font>
    <font>
      <b/>
      <sz val="11"/>
      <name val="Calibri"/>
      <family val="2"/>
    </font>
    <font>
      <sz val="11"/>
      <name val="Calibri"/>
      <family val="2"/>
    </font>
    <font>
      <b/>
      <sz val="11"/>
      <color rgb="FFFF0000"/>
      <name val="Arial"/>
      <family val="2"/>
    </font>
    <font>
      <b/>
      <sz val="11"/>
      <color theme="4" tint="-0.249977111117893"/>
      <name val="Arial"/>
      <family val="2"/>
    </font>
    <font>
      <b/>
      <sz val="11"/>
      <color theme="4" tint="0.39997558519241921"/>
      <name val="Arial"/>
      <family val="2"/>
    </font>
    <font>
      <b/>
      <sz val="14"/>
      <color rgb="FFFF0000"/>
      <name val="Arial"/>
      <family val="2"/>
    </font>
    <font>
      <b/>
      <sz val="11"/>
      <color rgb="FF008000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</fills>
  <borders count="56">
    <border>
      <left/>
      <right/>
      <top/>
      <bottom/>
      <diagonal/>
    </border>
    <border>
      <left style="medium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/>
      <top style="hair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/>
      <bottom/>
      <diagonal/>
    </border>
    <border>
      <left style="hair">
        <color indexed="8"/>
      </left>
      <right style="hair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hair">
        <color indexed="8"/>
      </left>
      <right style="hair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hair">
        <color indexed="8"/>
      </left>
      <right style="hair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hair">
        <color indexed="8"/>
      </top>
      <bottom/>
      <diagonal/>
    </border>
    <border>
      <left style="thin">
        <color indexed="8"/>
      </left>
      <right/>
      <top style="hair">
        <color indexed="8"/>
      </top>
      <bottom/>
      <diagonal/>
    </border>
    <border>
      <left style="thin">
        <color indexed="8"/>
      </left>
      <right style="thin">
        <color indexed="8"/>
      </right>
      <top style="hair">
        <color indexed="8"/>
      </top>
      <bottom style="medium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medium">
        <color indexed="8"/>
      </bottom>
      <diagonal/>
    </border>
    <border>
      <left style="thin">
        <color indexed="8"/>
      </left>
      <right/>
      <top style="hair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hair">
        <color indexed="8"/>
      </top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hair">
        <color indexed="8"/>
      </left>
      <right style="hair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hair">
        <color indexed="8"/>
      </bottom>
      <diagonal/>
    </border>
    <border>
      <left style="thin">
        <color indexed="8"/>
      </left>
      <right style="medium">
        <color indexed="8"/>
      </right>
      <top/>
      <bottom style="hair">
        <color indexed="8"/>
      </bottom>
      <diagonal/>
    </border>
    <border>
      <left/>
      <right style="thin">
        <color indexed="8"/>
      </right>
      <top style="hair">
        <color indexed="8"/>
      </top>
      <bottom style="hair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hair">
        <color indexed="8"/>
      </top>
      <bottom/>
      <diagonal/>
    </border>
    <border>
      <left/>
      <right style="thin">
        <color indexed="8"/>
      </right>
      <top style="hair">
        <color indexed="8"/>
      </top>
      <bottom style="medium">
        <color indexed="8"/>
      </bottom>
      <diagonal/>
    </border>
    <border>
      <left/>
      <right style="thin">
        <color indexed="8"/>
      </right>
      <top/>
      <bottom style="hair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/>
      <right/>
      <top style="hair">
        <color indexed="8"/>
      </top>
      <bottom style="hair">
        <color indexed="8"/>
      </bottom>
      <diagonal/>
    </border>
    <border>
      <left style="medium">
        <color indexed="8"/>
      </left>
      <right style="thin">
        <color indexed="8"/>
      </right>
      <top style="hair">
        <color indexed="8"/>
      </top>
      <bottom style="medium">
        <color indexed="8"/>
      </bottom>
      <diagonal/>
    </border>
    <border>
      <left/>
      <right style="medium">
        <color indexed="8"/>
      </right>
      <top style="hair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/>
      <top style="hair">
        <color indexed="8"/>
      </top>
      <bottom style="medium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</borders>
  <cellStyleXfs count="3">
    <xf numFmtId="0" fontId="0" fillId="0" borderId="0"/>
    <xf numFmtId="0" fontId="9" fillId="0" borderId="0"/>
    <xf numFmtId="0" fontId="10" fillId="0" borderId="0"/>
  </cellStyleXfs>
  <cellXfs count="195">
    <xf numFmtId="0" fontId="0" fillId="0" borderId="0" xfId="0"/>
    <xf numFmtId="0" fontId="1" fillId="0" borderId="0" xfId="0" applyFont="1"/>
    <xf numFmtId="4" fontId="0" fillId="0" borderId="0" xfId="0" applyNumberFormat="1"/>
    <xf numFmtId="4" fontId="1" fillId="0" borderId="0" xfId="0" applyNumberFormat="1" applyFont="1"/>
    <xf numFmtId="4" fontId="1" fillId="0" borderId="9" xfId="0" applyNumberFormat="1" applyFont="1" applyBorder="1"/>
    <xf numFmtId="4" fontId="5" fillId="0" borderId="9" xfId="0" applyNumberFormat="1" applyFont="1" applyBorder="1"/>
    <xf numFmtId="0" fontId="6" fillId="0" borderId="12" xfId="0" applyFont="1" applyBorder="1" applyAlignment="1">
      <alignment horizontal="center"/>
    </xf>
    <xf numFmtId="0" fontId="1" fillId="0" borderId="12" xfId="0" applyFont="1" applyBorder="1"/>
    <xf numFmtId="0" fontId="5" fillId="0" borderId="12" xfId="0" applyFont="1" applyBorder="1" applyAlignment="1">
      <alignment horizontal="center"/>
    </xf>
    <xf numFmtId="4" fontId="1" fillId="0" borderId="21" xfId="0" applyNumberFormat="1" applyFont="1" applyBorder="1"/>
    <xf numFmtId="0" fontId="8" fillId="0" borderId="12" xfId="0" applyFont="1" applyBorder="1" applyAlignment="1">
      <alignment horizontal="center" vertical="center" wrapText="1"/>
    </xf>
    <xf numFmtId="4" fontId="1" fillId="0" borderId="12" xfId="0" applyNumberFormat="1" applyFont="1" applyBorder="1"/>
    <xf numFmtId="0" fontId="5" fillId="0" borderId="0" xfId="0" applyFont="1" applyBorder="1" applyAlignment="1">
      <alignment horizontal="center"/>
    </xf>
    <xf numFmtId="4" fontId="1" fillId="0" borderId="0" xfId="0" applyNumberFormat="1" applyFont="1" applyBorder="1"/>
    <xf numFmtId="0" fontId="5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center" wrapText="1"/>
    </xf>
    <xf numFmtId="4" fontId="1" fillId="0" borderId="27" xfId="0" applyNumberFormat="1" applyFont="1" applyBorder="1"/>
    <xf numFmtId="0" fontId="5" fillId="0" borderId="29" xfId="0" applyFont="1" applyBorder="1" applyAlignment="1">
      <alignment horizontal="center" vertical="center"/>
    </xf>
    <xf numFmtId="0" fontId="6" fillId="0" borderId="5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21" xfId="0" applyFont="1" applyBorder="1" applyAlignment="1">
      <alignment horizontal="center"/>
    </xf>
    <xf numFmtId="0" fontId="6" fillId="0" borderId="0" xfId="0" applyFont="1"/>
    <xf numFmtId="0" fontId="5" fillId="0" borderId="15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1" fillId="0" borderId="0" xfId="0" applyFont="1" applyBorder="1"/>
    <xf numFmtId="0" fontId="6" fillId="0" borderId="0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4" fontId="1" fillId="0" borderId="31" xfId="0" applyNumberFormat="1" applyFont="1" applyBorder="1"/>
    <xf numFmtId="4" fontId="1" fillId="0" borderId="32" xfId="0" applyNumberFormat="1" applyFont="1" applyBorder="1"/>
    <xf numFmtId="4" fontId="1" fillId="0" borderId="30" xfId="0" applyNumberFormat="1" applyFont="1" applyBorder="1"/>
    <xf numFmtId="4" fontId="1" fillId="0" borderId="34" xfId="0" applyNumberFormat="1" applyFont="1" applyBorder="1"/>
    <xf numFmtId="0" fontId="5" fillId="0" borderId="0" xfId="0" applyFont="1" applyFill="1" applyBorder="1" applyAlignment="1">
      <alignment horizontal="center"/>
    </xf>
    <xf numFmtId="0" fontId="7" fillId="0" borderId="3" xfId="0" applyFont="1" applyFill="1" applyBorder="1" applyAlignment="1">
      <alignment horizontal="center" wrapText="1"/>
    </xf>
    <xf numFmtId="0" fontId="3" fillId="0" borderId="0" xfId="0" applyFont="1"/>
    <xf numFmtId="0" fontId="4" fillId="2" borderId="4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horizontal="center" vertical="center" textRotation="90" wrapText="1"/>
    </xf>
    <xf numFmtId="0" fontId="4" fillId="2" borderId="17" xfId="0" applyFont="1" applyFill="1" applyBorder="1" applyAlignment="1">
      <alignment horizontal="center" vertical="center" textRotation="90"/>
    </xf>
    <xf numFmtId="0" fontId="4" fillId="2" borderId="19" xfId="0" applyFont="1" applyFill="1" applyBorder="1" applyAlignment="1">
      <alignment horizontal="center" vertical="center" textRotation="90"/>
    </xf>
    <xf numFmtId="0" fontId="4" fillId="2" borderId="18" xfId="0" applyFont="1" applyFill="1" applyBorder="1" applyAlignment="1">
      <alignment horizontal="center" vertical="center" textRotation="90"/>
    </xf>
    <xf numFmtId="0" fontId="6" fillId="2" borderId="17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16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textRotation="90"/>
    </xf>
    <xf numFmtId="0" fontId="5" fillId="2" borderId="14" xfId="0" applyFont="1" applyFill="1" applyBorder="1" applyAlignment="1">
      <alignment horizontal="center" vertical="center" textRotation="90"/>
    </xf>
    <xf numFmtId="0" fontId="5" fillId="2" borderId="13" xfId="0" applyFont="1" applyFill="1" applyBorder="1" applyAlignment="1">
      <alignment horizontal="center" vertical="center" textRotation="90"/>
    </xf>
    <xf numFmtId="0" fontId="7" fillId="2" borderId="12" xfId="0" applyFont="1" applyFill="1" applyBorder="1" applyAlignment="1">
      <alignment horizontal="center" vertical="center"/>
    </xf>
    <xf numFmtId="0" fontId="7" fillId="2" borderId="30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0" fontId="6" fillId="2" borderId="0" xfId="0" applyFont="1" applyFill="1" applyBorder="1" applyAlignment="1">
      <alignment horizontal="center"/>
    </xf>
    <xf numFmtId="0" fontId="6" fillId="2" borderId="12" xfId="0" applyFont="1" applyFill="1" applyBorder="1" applyAlignment="1">
      <alignment horizontal="center"/>
    </xf>
    <xf numFmtId="0" fontId="5" fillId="2" borderId="15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/>
    </xf>
    <xf numFmtId="0" fontId="5" fillId="2" borderId="30" xfId="0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 vertical="center"/>
    </xf>
    <xf numFmtId="0" fontId="6" fillId="2" borderId="35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5" fillId="2" borderId="7" xfId="0" applyFont="1" applyFill="1" applyBorder="1" applyAlignment="1">
      <alignment horizontal="center" vertical="center"/>
    </xf>
    <xf numFmtId="0" fontId="5" fillId="2" borderId="36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/>
    </xf>
    <xf numFmtId="0" fontId="5" fillId="2" borderId="33" xfId="0" applyFont="1" applyFill="1" applyBorder="1" applyAlignment="1">
      <alignment horizontal="center"/>
    </xf>
    <xf numFmtId="0" fontId="6" fillId="0" borderId="12" xfId="0" applyFont="1" applyFill="1" applyBorder="1" applyAlignment="1">
      <alignment horizontal="center"/>
    </xf>
    <xf numFmtId="9" fontId="5" fillId="0" borderId="14" xfId="0" applyNumberFormat="1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4" fontId="1" fillId="0" borderId="12" xfId="0" applyNumberFormat="1" applyFont="1" applyFill="1" applyBorder="1"/>
    <xf numFmtId="4" fontId="1" fillId="0" borderId="37" xfId="0" applyNumberFormat="1" applyFont="1" applyBorder="1"/>
    <xf numFmtId="4" fontId="1" fillId="0" borderId="38" xfId="0" applyNumberFormat="1" applyFont="1" applyBorder="1"/>
    <xf numFmtId="0" fontId="5" fillId="0" borderId="12" xfId="0" applyFont="1" applyFill="1" applyBorder="1" applyAlignment="1">
      <alignment horizontal="center"/>
    </xf>
    <xf numFmtId="0" fontId="5" fillId="2" borderId="11" xfId="0" applyFont="1" applyFill="1" applyBorder="1" applyAlignment="1">
      <alignment horizontal="center" vertical="center"/>
    </xf>
    <xf numFmtId="9" fontId="5" fillId="0" borderId="10" xfId="0" applyNumberFormat="1" applyFont="1" applyFill="1" applyBorder="1" applyAlignment="1">
      <alignment horizontal="center" vertical="center"/>
    </xf>
    <xf numFmtId="9" fontId="5" fillId="0" borderId="39" xfId="0" applyNumberFormat="1" applyFont="1" applyFill="1" applyBorder="1" applyAlignment="1">
      <alignment horizontal="center" vertical="center"/>
    </xf>
    <xf numFmtId="4" fontId="1" fillId="0" borderId="9" xfId="0" applyNumberFormat="1" applyFont="1" applyFill="1" applyBorder="1"/>
    <xf numFmtId="0" fontId="4" fillId="0" borderId="12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textRotation="90" wrapText="1"/>
    </xf>
    <xf numFmtId="0" fontId="4" fillId="0" borderId="12" xfId="0" applyFont="1" applyFill="1" applyBorder="1" applyAlignment="1">
      <alignment horizontal="center" vertical="center" textRotation="90" wrapText="1"/>
    </xf>
    <xf numFmtId="0" fontId="7" fillId="2" borderId="1" xfId="0" applyFont="1" applyFill="1" applyBorder="1" applyAlignment="1">
      <alignment horizontal="center" wrapText="1"/>
    </xf>
    <xf numFmtId="0" fontId="1" fillId="0" borderId="12" xfId="0" applyFont="1" applyBorder="1" applyAlignment="1">
      <alignment vertical="center" wrapText="1"/>
    </xf>
    <xf numFmtId="0" fontId="5" fillId="0" borderId="10" xfId="0" applyFont="1" applyBorder="1" applyAlignment="1">
      <alignment horizontal="center" vertical="center"/>
    </xf>
    <xf numFmtId="9" fontId="5" fillId="0" borderId="39" xfId="0" applyNumberFormat="1" applyFont="1" applyBorder="1" applyAlignment="1">
      <alignment horizontal="center" vertical="center"/>
    </xf>
    <xf numFmtId="4" fontId="5" fillId="0" borderId="9" xfId="0" applyNumberFormat="1" applyFont="1" applyFill="1" applyBorder="1"/>
    <xf numFmtId="0" fontId="4" fillId="2" borderId="8" xfId="0" applyFont="1" applyFill="1" applyBorder="1" applyAlignment="1">
      <alignment horizontal="center" wrapText="1"/>
    </xf>
    <xf numFmtId="0" fontId="1" fillId="0" borderId="5" xfId="0" applyFont="1" applyBorder="1" applyAlignment="1">
      <alignment vertical="center" wrapText="1"/>
    </xf>
    <xf numFmtId="0" fontId="5" fillId="0" borderId="35" xfId="0" applyFont="1" applyBorder="1" applyAlignment="1">
      <alignment horizontal="center"/>
    </xf>
    <xf numFmtId="0" fontId="5" fillId="0" borderId="5" xfId="0" applyFont="1" applyFill="1" applyBorder="1" applyAlignment="1">
      <alignment horizontal="center"/>
    </xf>
    <xf numFmtId="0" fontId="5" fillId="0" borderId="7" xfId="0" applyFont="1" applyBorder="1" applyAlignment="1">
      <alignment horizontal="center" vertical="center"/>
    </xf>
    <xf numFmtId="0" fontId="1" fillId="0" borderId="36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4" fontId="1" fillId="0" borderId="5" xfId="0" applyNumberFormat="1" applyFont="1" applyBorder="1"/>
    <xf numFmtId="4" fontId="1" fillId="0" borderId="33" xfId="0" applyNumberFormat="1" applyFont="1" applyBorder="1"/>
    <xf numFmtId="0" fontId="4" fillId="2" borderId="24" xfId="0" applyFont="1" applyFill="1" applyBorder="1" applyAlignment="1">
      <alignment horizontal="center"/>
    </xf>
    <xf numFmtId="0" fontId="6" fillId="0" borderId="21" xfId="0" applyFont="1" applyFill="1" applyBorder="1" applyAlignment="1">
      <alignment horizontal="center"/>
    </xf>
    <xf numFmtId="9" fontId="5" fillId="0" borderId="22" xfId="0" applyNumberFormat="1" applyFont="1" applyBorder="1" applyAlignment="1">
      <alignment horizontal="center" vertical="center"/>
    </xf>
    <xf numFmtId="0" fontId="5" fillId="0" borderId="40" xfId="0" applyFont="1" applyBorder="1" applyAlignment="1">
      <alignment horizontal="center" vertical="center"/>
    </xf>
    <xf numFmtId="9" fontId="5" fillId="0" borderId="10" xfId="0" applyNumberFormat="1" applyFont="1" applyBorder="1" applyAlignment="1">
      <alignment horizontal="center" vertical="center"/>
    </xf>
    <xf numFmtId="4" fontId="3" fillId="0" borderId="9" xfId="0" applyNumberFormat="1" applyFont="1" applyFill="1" applyBorder="1"/>
    <xf numFmtId="0" fontId="4" fillId="0" borderId="0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wrapText="1"/>
    </xf>
    <xf numFmtId="9" fontId="5" fillId="0" borderId="14" xfId="0" applyNumberFormat="1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/>
    </xf>
    <xf numFmtId="0" fontId="5" fillId="0" borderId="36" xfId="0" applyFont="1" applyBorder="1" applyAlignment="1">
      <alignment horizontal="center" vertical="center"/>
    </xf>
    <xf numFmtId="9" fontId="5" fillId="0" borderId="41" xfId="0" applyNumberFormat="1" applyFont="1" applyBorder="1" applyAlignment="1">
      <alignment horizontal="center" vertical="center"/>
    </xf>
    <xf numFmtId="4" fontId="5" fillId="0" borderId="25" xfId="0" applyNumberFormat="1" applyFont="1" applyFill="1" applyBorder="1"/>
    <xf numFmtId="0" fontId="7" fillId="2" borderId="8" xfId="0" applyFont="1" applyFill="1" applyBorder="1" applyAlignment="1">
      <alignment horizontal="center" wrapText="1"/>
    </xf>
    <xf numFmtId="0" fontId="6" fillId="0" borderId="35" xfId="0" applyFont="1" applyBorder="1" applyAlignment="1">
      <alignment horizontal="center"/>
    </xf>
    <xf numFmtId="0" fontId="5" fillId="0" borderId="28" xfId="0" applyFont="1" applyBorder="1" applyAlignment="1">
      <alignment horizontal="center" vertical="center"/>
    </xf>
    <xf numFmtId="9" fontId="5" fillId="0" borderId="42" xfId="0" applyNumberFormat="1" applyFont="1" applyBorder="1" applyAlignment="1">
      <alignment horizontal="center" vertical="center"/>
    </xf>
    <xf numFmtId="4" fontId="5" fillId="0" borderId="29" xfId="0" applyNumberFormat="1" applyFont="1" applyBorder="1"/>
    <xf numFmtId="0" fontId="1" fillId="0" borderId="3" xfId="0" applyFont="1" applyBorder="1" applyAlignment="1">
      <alignment vertical="center" wrapText="1"/>
    </xf>
    <xf numFmtId="0" fontId="5" fillId="0" borderId="3" xfId="0" applyFont="1" applyBorder="1" applyAlignment="1">
      <alignment horizontal="center"/>
    </xf>
    <xf numFmtId="0" fontId="5" fillId="0" borderId="3" xfId="0" applyFont="1" applyBorder="1" applyAlignment="1">
      <alignment horizontal="center" vertical="center"/>
    </xf>
    <xf numFmtId="9" fontId="5" fillId="0" borderId="3" xfId="0" applyNumberFormat="1" applyFont="1" applyBorder="1" applyAlignment="1">
      <alignment horizontal="center" vertical="center"/>
    </xf>
    <xf numFmtId="4" fontId="5" fillId="0" borderId="3" xfId="0" applyNumberFormat="1" applyFont="1" applyBorder="1"/>
    <xf numFmtId="4" fontId="1" fillId="0" borderId="3" xfId="0" applyNumberFormat="1" applyFont="1" applyBorder="1"/>
    <xf numFmtId="49" fontId="5" fillId="0" borderId="10" xfId="0" applyNumberFormat="1" applyFont="1" applyBorder="1" applyAlignment="1">
      <alignment horizontal="center" vertical="center"/>
    </xf>
    <xf numFmtId="0" fontId="5" fillId="0" borderId="20" xfId="0" applyFont="1" applyBorder="1" applyAlignment="1">
      <alignment horizontal="center"/>
    </xf>
    <xf numFmtId="0" fontId="7" fillId="0" borderId="35" xfId="0" applyFont="1" applyBorder="1" applyAlignment="1">
      <alignment horizontal="center" wrapText="1"/>
    </xf>
    <xf numFmtId="0" fontId="1" fillId="0" borderId="35" xfId="0" applyFont="1" applyBorder="1" applyAlignment="1">
      <alignment vertical="center" wrapText="1"/>
    </xf>
    <xf numFmtId="0" fontId="5" fillId="0" borderId="35" xfId="0" applyFont="1" applyBorder="1" applyAlignment="1">
      <alignment horizontal="center" vertical="center"/>
    </xf>
    <xf numFmtId="9" fontId="5" fillId="0" borderId="35" xfId="0" applyNumberFormat="1" applyFont="1" applyBorder="1" applyAlignment="1">
      <alignment horizontal="center" vertical="center"/>
    </xf>
    <xf numFmtId="4" fontId="5" fillId="0" borderId="35" xfId="0" applyNumberFormat="1" applyFont="1" applyBorder="1"/>
    <xf numFmtId="4" fontId="1" fillId="0" borderId="35" xfId="0" applyNumberFormat="1" applyFont="1" applyBorder="1"/>
    <xf numFmtId="9" fontId="5" fillId="0" borderId="43" xfId="0" applyNumberFormat="1" applyFont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/>
    </xf>
    <xf numFmtId="9" fontId="5" fillId="0" borderId="6" xfId="0" applyNumberFormat="1" applyFont="1" applyBorder="1" applyAlignment="1">
      <alignment horizontal="center" vertical="center"/>
    </xf>
    <xf numFmtId="4" fontId="5" fillId="0" borderId="7" xfId="0" applyNumberFormat="1" applyFont="1" applyBorder="1"/>
    <xf numFmtId="0" fontId="7" fillId="0" borderId="0" xfId="0" applyFont="1" applyFill="1" applyBorder="1" applyAlignment="1">
      <alignment horizontal="center" wrapText="1"/>
    </xf>
    <xf numFmtId="9" fontId="5" fillId="0" borderId="0" xfId="0" applyNumberFormat="1" applyFont="1" applyBorder="1" applyAlignment="1">
      <alignment horizontal="center" vertical="center"/>
    </xf>
    <xf numFmtId="4" fontId="5" fillId="0" borderId="0" xfId="0" applyNumberFormat="1" applyFont="1" applyBorder="1"/>
    <xf numFmtId="0" fontId="4" fillId="4" borderId="4" xfId="0" applyFont="1" applyFill="1" applyBorder="1"/>
    <xf numFmtId="0" fontId="1" fillId="4" borderId="3" xfId="0" applyFont="1" applyFill="1" applyBorder="1"/>
    <xf numFmtId="0" fontId="1" fillId="0" borderId="1" xfId="0" applyFont="1" applyBorder="1"/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1" fillId="0" borderId="0" xfId="0" applyFont="1" applyAlignment="1">
      <alignment horizont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/>
    </xf>
    <xf numFmtId="0" fontId="5" fillId="2" borderId="49" xfId="0" applyFont="1" applyFill="1" applyBorder="1" applyAlignment="1">
      <alignment horizontal="center"/>
    </xf>
    <xf numFmtId="4" fontId="1" fillId="0" borderId="7" xfId="0" applyNumberFormat="1" applyFont="1" applyBorder="1"/>
    <xf numFmtId="4" fontId="0" fillId="0" borderId="48" xfId="0" applyNumberFormat="1" applyBorder="1"/>
    <xf numFmtId="0" fontId="4" fillId="0" borderId="0" xfId="0" applyFont="1" applyBorder="1" applyAlignment="1">
      <alignment horizontal="left"/>
    </xf>
    <xf numFmtId="0" fontId="3" fillId="2" borderId="4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45" xfId="0" applyFont="1" applyFill="1" applyBorder="1" applyAlignment="1">
      <alignment horizontal="center" vertical="center" wrapText="1"/>
    </xf>
    <xf numFmtId="0" fontId="2" fillId="2" borderId="46" xfId="0" applyFont="1" applyFill="1" applyBorder="1" applyAlignment="1">
      <alignment horizontal="center" vertical="center" wrapText="1"/>
    </xf>
    <xf numFmtId="0" fontId="3" fillId="2" borderId="47" xfId="0" applyFont="1" applyFill="1" applyBorder="1" applyAlignment="1">
      <alignment horizontal="center" vertical="center" wrapText="1"/>
    </xf>
    <xf numFmtId="0" fontId="2" fillId="2" borderId="48" xfId="0" applyFont="1" applyFill="1" applyBorder="1" applyAlignment="1">
      <alignment horizontal="center" vertical="center" wrapText="1"/>
    </xf>
    <xf numFmtId="0" fontId="0" fillId="0" borderId="50" xfId="0" applyBorder="1"/>
    <xf numFmtId="0" fontId="0" fillId="0" borderId="48" xfId="0" applyBorder="1"/>
    <xf numFmtId="0" fontId="5" fillId="0" borderId="51" xfId="0" applyFont="1" applyFill="1" applyBorder="1" applyAlignment="1">
      <alignment horizontal="center" vertical="center"/>
    </xf>
    <xf numFmtId="0" fontId="6" fillId="0" borderId="0" xfId="0" applyFont="1" applyFill="1"/>
    <xf numFmtId="4" fontId="5" fillId="5" borderId="9" xfId="0" applyNumberFormat="1" applyFont="1" applyFill="1" applyBorder="1"/>
    <xf numFmtId="4" fontId="1" fillId="5" borderId="9" xfId="0" applyNumberFormat="1" applyFont="1" applyFill="1" applyBorder="1"/>
    <xf numFmtId="0" fontId="3" fillId="6" borderId="44" xfId="0" applyFont="1" applyFill="1" applyBorder="1" applyAlignment="1">
      <alignment horizontal="center" vertical="center" wrapText="1"/>
    </xf>
    <xf numFmtId="0" fontId="2" fillId="6" borderId="2" xfId="0" applyFont="1" applyFill="1" applyBorder="1" applyAlignment="1">
      <alignment horizontal="center" vertical="center" wrapText="1"/>
    </xf>
    <xf numFmtId="0" fontId="5" fillId="6" borderId="15" xfId="0" applyFont="1" applyFill="1" applyBorder="1" applyAlignment="1">
      <alignment horizontal="center" vertical="center"/>
    </xf>
    <xf numFmtId="0" fontId="5" fillId="6" borderId="23" xfId="0" applyFont="1" applyFill="1" applyBorder="1" applyAlignment="1">
      <alignment horizontal="center" vertical="center"/>
    </xf>
    <xf numFmtId="0" fontId="3" fillId="3" borderId="52" xfId="0" applyFont="1" applyFill="1" applyBorder="1" applyAlignment="1">
      <alignment horizontal="center" vertical="center" wrapText="1"/>
    </xf>
    <xf numFmtId="0" fontId="2" fillId="3" borderId="53" xfId="0" applyFont="1" applyFill="1" applyBorder="1" applyAlignment="1">
      <alignment horizontal="center" vertical="center" wrapText="1"/>
    </xf>
    <xf numFmtId="0" fontId="3" fillId="7" borderId="54" xfId="0" applyFont="1" applyFill="1" applyBorder="1" applyAlignment="1">
      <alignment horizontal="center" vertical="center" wrapText="1"/>
    </xf>
    <xf numFmtId="0" fontId="2" fillId="7" borderId="55" xfId="0" applyFont="1" applyFill="1" applyBorder="1" applyAlignment="1">
      <alignment horizontal="center" vertical="center" wrapText="1"/>
    </xf>
    <xf numFmtId="0" fontId="5" fillId="7" borderId="11" xfId="0" applyFont="1" applyFill="1" applyBorder="1" applyAlignment="1">
      <alignment horizontal="center" vertical="center"/>
    </xf>
    <xf numFmtId="0" fontId="3" fillId="8" borderId="54" xfId="0" applyFont="1" applyFill="1" applyBorder="1" applyAlignment="1">
      <alignment horizontal="center" vertical="center" wrapText="1"/>
    </xf>
    <xf numFmtId="0" fontId="2" fillId="8" borderId="55" xfId="0" applyFont="1" applyFill="1" applyBorder="1" applyAlignment="1">
      <alignment horizontal="center" vertical="center" wrapText="1"/>
    </xf>
    <xf numFmtId="0" fontId="5" fillId="8" borderId="11" xfId="0" applyFont="1" applyFill="1" applyBorder="1" applyAlignment="1">
      <alignment horizontal="center" vertical="center"/>
    </xf>
    <xf numFmtId="0" fontId="3" fillId="10" borderId="54" xfId="0" applyFont="1" applyFill="1" applyBorder="1" applyAlignment="1">
      <alignment horizontal="center" vertical="center" wrapText="1"/>
    </xf>
    <xf numFmtId="0" fontId="2" fillId="10" borderId="55" xfId="0" applyFont="1" applyFill="1" applyBorder="1" applyAlignment="1">
      <alignment horizontal="center" vertical="center" wrapText="1"/>
    </xf>
    <xf numFmtId="0" fontId="5" fillId="10" borderId="26" xfId="0" applyFont="1" applyFill="1" applyBorder="1" applyAlignment="1">
      <alignment horizontal="center" vertical="center"/>
    </xf>
    <xf numFmtId="0" fontId="5" fillId="10" borderId="11" xfId="0" applyFont="1" applyFill="1" applyBorder="1" applyAlignment="1">
      <alignment horizontal="center" vertical="center"/>
    </xf>
    <xf numFmtId="0" fontId="4" fillId="9" borderId="20" xfId="0" applyFont="1" applyFill="1" applyBorder="1" applyAlignment="1">
      <alignment horizontal="center" vertical="center" textRotation="90" wrapText="1"/>
    </xf>
    <xf numFmtId="0" fontId="4" fillId="9" borderId="12" xfId="0" applyFont="1" applyFill="1" applyBorder="1" applyAlignment="1">
      <alignment horizontal="center" vertical="center" wrapText="1"/>
    </xf>
    <xf numFmtId="0" fontId="6" fillId="9" borderId="12" xfId="0" applyFont="1" applyFill="1" applyBorder="1" applyAlignment="1">
      <alignment horizontal="center"/>
    </xf>
    <xf numFmtId="0" fontId="6" fillId="9" borderId="5" xfId="0" applyFont="1" applyFill="1" applyBorder="1" applyAlignment="1">
      <alignment horizontal="center"/>
    </xf>
    <xf numFmtId="0" fontId="4" fillId="9" borderId="12" xfId="0" applyFont="1" applyFill="1" applyBorder="1" applyAlignment="1">
      <alignment horizontal="center" vertical="center" textRotation="90" wrapText="1"/>
    </xf>
    <xf numFmtId="0" fontId="4" fillId="11" borderId="3" xfId="0" applyFont="1" applyFill="1" applyBorder="1" applyAlignment="1">
      <alignment horizontal="center" vertical="center" wrapText="1"/>
    </xf>
    <xf numFmtId="0" fontId="4" fillId="11" borderId="0" xfId="0" applyFont="1" applyFill="1" applyBorder="1" applyAlignment="1">
      <alignment horizontal="center" vertical="center" wrapText="1"/>
    </xf>
    <xf numFmtId="0" fontId="6" fillId="11" borderId="0" xfId="0" applyFont="1" applyFill="1" applyBorder="1" applyAlignment="1">
      <alignment horizontal="center"/>
    </xf>
    <xf numFmtId="0" fontId="6" fillId="11" borderId="35" xfId="0" applyFont="1" applyFill="1" applyBorder="1" applyAlignment="1">
      <alignment horizontal="center"/>
    </xf>
    <xf numFmtId="0" fontId="4" fillId="11" borderId="15" xfId="0" applyFont="1" applyFill="1" applyBorder="1" applyAlignment="1">
      <alignment horizontal="center" vertical="center" textRotation="90" wrapText="1"/>
    </xf>
    <xf numFmtId="0" fontId="4" fillId="11" borderId="12" xfId="0" applyFont="1" applyFill="1" applyBorder="1" applyAlignment="1">
      <alignment horizontal="center" vertical="center" textRotation="90" wrapText="1"/>
    </xf>
    <xf numFmtId="0" fontId="4" fillId="11" borderId="0" xfId="0" applyFont="1" applyFill="1" applyAlignment="1">
      <alignment horizontal="center" vertical="center" textRotation="90" wrapText="1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9" defaultPivotStyle="PivotStyleLight16"/>
  <colors>
    <mruColors>
      <color rgb="FF008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197827</xdr:colOff>
      <xdr:row>5</xdr:row>
      <xdr:rowOff>175845</xdr:rowOff>
    </xdr:from>
    <xdr:to>
      <xdr:col>5</xdr:col>
      <xdr:colOff>302602</xdr:colOff>
      <xdr:row>7</xdr:row>
      <xdr:rowOff>122359</xdr:rowOff>
    </xdr:to>
    <xdr:sp macro="" textlink="">
      <xdr:nvSpPr>
        <xdr:cNvPr id="2" name="Seta para baixo 1"/>
        <xdr:cNvSpPr/>
      </xdr:nvSpPr>
      <xdr:spPr>
        <a:xfrm rot="10800000" flipH="1">
          <a:off x="4198327" y="1937970"/>
          <a:ext cx="104775" cy="375139"/>
        </a:xfrm>
        <a:prstGeom prst="downArrow">
          <a:avLst/>
        </a:prstGeom>
        <a:solidFill>
          <a:srgbClr val="FF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pt-BR"/>
        </a:p>
      </xdr:txBody>
    </xdr:sp>
    <xdr:clientData/>
  </xdr:twoCellAnchor>
  <xdr:twoCellAnchor>
    <xdr:from>
      <xdr:col>5</xdr:col>
      <xdr:colOff>205154</xdr:colOff>
      <xdr:row>34</xdr:row>
      <xdr:rowOff>893884</xdr:rowOff>
    </xdr:from>
    <xdr:to>
      <xdr:col>5</xdr:col>
      <xdr:colOff>309929</xdr:colOff>
      <xdr:row>36</xdr:row>
      <xdr:rowOff>151667</xdr:rowOff>
    </xdr:to>
    <xdr:sp macro="" textlink="">
      <xdr:nvSpPr>
        <xdr:cNvPr id="3" name="Seta para baixo 2"/>
        <xdr:cNvSpPr/>
      </xdr:nvSpPr>
      <xdr:spPr>
        <a:xfrm rot="10800000" flipH="1">
          <a:off x="4205654" y="11466634"/>
          <a:ext cx="104775" cy="372208"/>
        </a:xfrm>
        <a:prstGeom prst="downArrow">
          <a:avLst/>
        </a:prstGeom>
        <a:solidFill>
          <a:srgbClr val="FF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pt-BR"/>
        </a:p>
      </xdr:txBody>
    </xdr:sp>
    <xdr:clientData/>
  </xdr:twoCellAnchor>
  <xdr:twoCellAnchor>
    <xdr:from>
      <xdr:col>5</xdr:col>
      <xdr:colOff>197827</xdr:colOff>
      <xdr:row>49</xdr:row>
      <xdr:rowOff>893884</xdr:rowOff>
    </xdr:from>
    <xdr:to>
      <xdr:col>5</xdr:col>
      <xdr:colOff>302602</xdr:colOff>
      <xdr:row>51</xdr:row>
      <xdr:rowOff>151667</xdr:rowOff>
    </xdr:to>
    <xdr:sp macro="" textlink="">
      <xdr:nvSpPr>
        <xdr:cNvPr id="4" name="Seta para baixo 3"/>
        <xdr:cNvSpPr/>
      </xdr:nvSpPr>
      <xdr:spPr>
        <a:xfrm rot="10800000" flipH="1">
          <a:off x="4198327" y="16486309"/>
          <a:ext cx="104775" cy="372208"/>
        </a:xfrm>
        <a:prstGeom prst="downArrow">
          <a:avLst/>
        </a:prstGeom>
        <a:solidFill>
          <a:srgbClr val="FF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pt-BR"/>
        </a:p>
      </xdr:txBody>
    </xdr:sp>
    <xdr:clientData/>
  </xdr:twoCellAnchor>
  <xdr:twoCellAnchor>
    <xdr:from>
      <xdr:col>5</xdr:col>
      <xdr:colOff>205154</xdr:colOff>
      <xdr:row>75</xdr:row>
      <xdr:rowOff>7327</xdr:rowOff>
    </xdr:from>
    <xdr:to>
      <xdr:col>5</xdr:col>
      <xdr:colOff>309929</xdr:colOff>
      <xdr:row>76</xdr:row>
      <xdr:rowOff>180976</xdr:rowOff>
    </xdr:to>
    <xdr:sp macro="" textlink="">
      <xdr:nvSpPr>
        <xdr:cNvPr id="5" name="Seta para baixo 4"/>
        <xdr:cNvSpPr/>
      </xdr:nvSpPr>
      <xdr:spPr>
        <a:xfrm rot="10800000" flipH="1">
          <a:off x="4205654" y="26039152"/>
          <a:ext cx="104775" cy="373674"/>
        </a:xfrm>
        <a:prstGeom prst="downArrow">
          <a:avLst/>
        </a:prstGeom>
        <a:solidFill>
          <a:srgbClr val="FF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pt-BR"/>
        </a:p>
      </xdr:txBody>
    </xdr:sp>
    <xdr:clientData/>
  </xdr:twoCellAnchor>
  <xdr:twoCellAnchor>
    <xdr:from>
      <xdr:col>5</xdr:col>
      <xdr:colOff>212480</xdr:colOff>
      <xdr:row>95</xdr:row>
      <xdr:rowOff>908538</xdr:rowOff>
    </xdr:from>
    <xdr:to>
      <xdr:col>5</xdr:col>
      <xdr:colOff>317255</xdr:colOff>
      <xdr:row>97</xdr:row>
      <xdr:rowOff>166321</xdr:rowOff>
    </xdr:to>
    <xdr:sp macro="" textlink="">
      <xdr:nvSpPr>
        <xdr:cNvPr id="6" name="Seta para baixo 5"/>
        <xdr:cNvSpPr/>
      </xdr:nvSpPr>
      <xdr:spPr>
        <a:xfrm rot="10800000" flipH="1">
          <a:off x="4212980" y="35084238"/>
          <a:ext cx="104775" cy="372208"/>
        </a:xfrm>
        <a:prstGeom prst="downArrow">
          <a:avLst/>
        </a:prstGeom>
        <a:solidFill>
          <a:srgbClr val="FF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pt-BR"/>
        </a:p>
      </xdr:txBody>
    </xdr:sp>
    <xdr:clientData/>
  </xdr:twoCellAnchor>
  <xdr:twoCellAnchor>
    <xdr:from>
      <xdr:col>7</xdr:col>
      <xdr:colOff>58616</xdr:colOff>
      <xdr:row>5</xdr:row>
      <xdr:rowOff>197826</xdr:rowOff>
    </xdr:from>
    <xdr:to>
      <xdr:col>7</xdr:col>
      <xdr:colOff>163391</xdr:colOff>
      <xdr:row>7</xdr:row>
      <xdr:rowOff>144340</xdr:rowOff>
    </xdr:to>
    <xdr:sp macro="" textlink="">
      <xdr:nvSpPr>
        <xdr:cNvPr id="7" name="Seta para baixo 6"/>
        <xdr:cNvSpPr/>
      </xdr:nvSpPr>
      <xdr:spPr>
        <a:xfrm rot="10800000" flipH="1">
          <a:off x="5497391" y="1959951"/>
          <a:ext cx="104775" cy="375139"/>
        </a:xfrm>
        <a:prstGeom prst="downArrow">
          <a:avLst/>
        </a:prstGeom>
        <a:solidFill>
          <a:srgbClr val="FF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pt-BR"/>
        </a:p>
      </xdr:txBody>
    </xdr:sp>
    <xdr:clientData/>
  </xdr:twoCellAnchor>
  <xdr:twoCellAnchor>
    <xdr:from>
      <xdr:col>7</xdr:col>
      <xdr:colOff>51288</xdr:colOff>
      <xdr:row>35</xdr:row>
      <xdr:rowOff>0</xdr:rowOff>
    </xdr:from>
    <xdr:to>
      <xdr:col>7</xdr:col>
      <xdr:colOff>156063</xdr:colOff>
      <xdr:row>36</xdr:row>
      <xdr:rowOff>173648</xdr:rowOff>
    </xdr:to>
    <xdr:sp macro="" textlink="">
      <xdr:nvSpPr>
        <xdr:cNvPr id="8" name="Seta para baixo 7"/>
        <xdr:cNvSpPr/>
      </xdr:nvSpPr>
      <xdr:spPr>
        <a:xfrm rot="10800000" flipH="1">
          <a:off x="5490063" y="11487150"/>
          <a:ext cx="104775" cy="373673"/>
        </a:xfrm>
        <a:prstGeom prst="downArrow">
          <a:avLst/>
        </a:prstGeom>
        <a:solidFill>
          <a:srgbClr val="FF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pt-BR"/>
        </a:p>
      </xdr:txBody>
    </xdr:sp>
    <xdr:clientData/>
  </xdr:twoCellAnchor>
  <xdr:twoCellAnchor>
    <xdr:from>
      <xdr:col>7</xdr:col>
      <xdr:colOff>51287</xdr:colOff>
      <xdr:row>49</xdr:row>
      <xdr:rowOff>915862</xdr:rowOff>
    </xdr:from>
    <xdr:to>
      <xdr:col>7</xdr:col>
      <xdr:colOff>150492</xdr:colOff>
      <xdr:row>51</xdr:row>
      <xdr:rowOff>173645</xdr:rowOff>
    </xdr:to>
    <xdr:sp macro="" textlink="">
      <xdr:nvSpPr>
        <xdr:cNvPr id="9" name="Seta para baixo 8"/>
        <xdr:cNvSpPr/>
      </xdr:nvSpPr>
      <xdr:spPr>
        <a:xfrm rot="10800000">
          <a:off x="5490062" y="16508287"/>
          <a:ext cx="99205" cy="372208"/>
        </a:xfrm>
        <a:prstGeom prst="downArrow">
          <a:avLst/>
        </a:prstGeom>
        <a:solidFill>
          <a:srgbClr val="FF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pt-BR"/>
        </a:p>
      </xdr:txBody>
    </xdr:sp>
    <xdr:clientData/>
  </xdr:twoCellAnchor>
  <xdr:twoCellAnchor>
    <xdr:from>
      <xdr:col>7</xdr:col>
      <xdr:colOff>58616</xdr:colOff>
      <xdr:row>75</xdr:row>
      <xdr:rowOff>0</xdr:rowOff>
    </xdr:from>
    <xdr:to>
      <xdr:col>7</xdr:col>
      <xdr:colOff>163391</xdr:colOff>
      <xdr:row>76</xdr:row>
      <xdr:rowOff>173649</xdr:rowOff>
    </xdr:to>
    <xdr:sp macro="" textlink="">
      <xdr:nvSpPr>
        <xdr:cNvPr id="10" name="Seta para baixo 9"/>
        <xdr:cNvSpPr/>
      </xdr:nvSpPr>
      <xdr:spPr>
        <a:xfrm rot="10800000" flipH="1">
          <a:off x="5497391" y="26031825"/>
          <a:ext cx="104775" cy="373674"/>
        </a:xfrm>
        <a:prstGeom prst="downArrow">
          <a:avLst/>
        </a:prstGeom>
        <a:solidFill>
          <a:srgbClr val="FF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pt-BR"/>
        </a:p>
      </xdr:txBody>
    </xdr:sp>
    <xdr:clientData/>
  </xdr:twoCellAnchor>
  <xdr:twoCellAnchor>
    <xdr:from>
      <xdr:col>7</xdr:col>
      <xdr:colOff>58616</xdr:colOff>
      <xdr:row>96</xdr:row>
      <xdr:rowOff>0</xdr:rowOff>
    </xdr:from>
    <xdr:to>
      <xdr:col>7</xdr:col>
      <xdr:colOff>163391</xdr:colOff>
      <xdr:row>97</xdr:row>
      <xdr:rowOff>173648</xdr:rowOff>
    </xdr:to>
    <xdr:sp macro="" textlink="">
      <xdr:nvSpPr>
        <xdr:cNvPr id="11" name="Seta para baixo 10"/>
        <xdr:cNvSpPr/>
      </xdr:nvSpPr>
      <xdr:spPr>
        <a:xfrm rot="10800000" flipH="1">
          <a:off x="5497391" y="35090100"/>
          <a:ext cx="104775" cy="373673"/>
        </a:xfrm>
        <a:prstGeom prst="downArrow">
          <a:avLst/>
        </a:prstGeom>
        <a:solidFill>
          <a:srgbClr val="FF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pt-BR"/>
        </a:p>
      </xdr:txBody>
    </xdr:sp>
    <xdr:clientData/>
  </xdr:twoCellAnchor>
  <xdr:twoCellAnchor>
    <xdr:from>
      <xdr:col>5</xdr:col>
      <xdr:colOff>197827</xdr:colOff>
      <xdr:row>20</xdr:row>
      <xdr:rowOff>175845</xdr:rowOff>
    </xdr:from>
    <xdr:to>
      <xdr:col>5</xdr:col>
      <xdr:colOff>302602</xdr:colOff>
      <xdr:row>22</xdr:row>
      <xdr:rowOff>122359</xdr:rowOff>
    </xdr:to>
    <xdr:sp macro="" textlink="">
      <xdr:nvSpPr>
        <xdr:cNvPr id="12" name="Seta para baixo 11"/>
        <xdr:cNvSpPr/>
      </xdr:nvSpPr>
      <xdr:spPr>
        <a:xfrm rot="10800000" flipH="1">
          <a:off x="4198327" y="6995745"/>
          <a:ext cx="104775" cy="375139"/>
        </a:xfrm>
        <a:prstGeom prst="downArrow">
          <a:avLst/>
        </a:prstGeom>
        <a:solidFill>
          <a:srgbClr val="FF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pt-BR"/>
        </a:p>
      </xdr:txBody>
    </xdr:sp>
    <xdr:clientData/>
  </xdr:twoCellAnchor>
  <xdr:twoCellAnchor>
    <xdr:from>
      <xdr:col>7</xdr:col>
      <xdr:colOff>58616</xdr:colOff>
      <xdr:row>20</xdr:row>
      <xdr:rowOff>197826</xdr:rowOff>
    </xdr:from>
    <xdr:to>
      <xdr:col>7</xdr:col>
      <xdr:colOff>163391</xdr:colOff>
      <xdr:row>22</xdr:row>
      <xdr:rowOff>144340</xdr:rowOff>
    </xdr:to>
    <xdr:sp macro="" textlink="">
      <xdr:nvSpPr>
        <xdr:cNvPr id="13" name="Seta para baixo 12"/>
        <xdr:cNvSpPr/>
      </xdr:nvSpPr>
      <xdr:spPr>
        <a:xfrm rot="10800000" flipH="1">
          <a:off x="5497391" y="7017726"/>
          <a:ext cx="104775" cy="375139"/>
        </a:xfrm>
        <a:prstGeom prst="downArrow">
          <a:avLst/>
        </a:prstGeom>
        <a:solidFill>
          <a:srgbClr val="FF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pt-BR"/>
        </a:p>
      </xdr:txBody>
    </xdr:sp>
    <xdr:clientData/>
  </xdr:twoCellAnchor>
  <xdr:twoCellAnchor>
    <xdr:from>
      <xdr:col>9</xdr:col>
      <xdr:colOff>424961</xdr:colOff>
      <xdr:row>4</xdr:row>
      <xdr:rowOff>410308</xdr:rowOff>
    </xdr:from>
    <xdr:to>
      <xdr:col>10</xdr:col>
      <xdr:colOff>44693</xdr:colOff>
      <xdr:row>4</xdr:row>
      <xdr:rowOff>581760</xdr:rowOff>
    </xdr:to>
    <xdr:sp macro="" textlink="">
      <xdr:nvSpPr>
        <xdr:cNvPr id="16" name="Seta para baixo 15"/>
        <xdr:cNvSpPr/>
      </xdr:nvSpPr>
      <xdr:spPr>
        <a:xfrm rot="16200000">
          <a:off x="7059489" y="1119555"/>
          <a:ext cx="171452" cy="448407"/>
        </a:xfrm>
        <a:prstGeom prst="downArrow">
          <a:avLst/>
        </a:prstGeom>
        <a:solidFill>
          <a:srgbClr val="FF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pt-BR"/>
        </a:p>
      </xdr:txBody>
    </xdr:sp>
    <xdr:clientData/>
  </xdr:twoCellAnchor>
  <xdr:twoCellAnchor>
    <xdr:from>
      <xdr:col>9</xdr:col>
      <xdr:colOff>483577</xdr:colOff>
      <xdr:row>19</xdr:row>
      <xdr:rowOff>417634</xdr:rowOff>
    </xdr:from>
    <xdr:to>
      <xdr:col>10</xdr:col>
      <xdr:colOff>103309</xdr:colOff>
      <xdr:row>19</xdr:row>
      <xdr:rowOff>589086</xdr:rowOff>
    </xdr:to>
    <xdr:sp macro="" textlink="">
      <xdr:nvSpPr>
        <xdr:cNvPr id="17" name="Seta para baixo 16"/>
        <xdr:cNvSpPr/>
      </xdr:nvSpPr>
      <xdr:spPr>
        <a:xfrm rot="16200000">
          <a:off x="7118105" y="6251331"/>
          <a:ext cx="171452" cy="448407"/>
        </a:xfrm>
        <a:prstGeom prst="downArrow">
          <a:avLst/>
        </a:prstGeom>
        <a:solidFill>
          <a:srgbClr val="FF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pt-BR"/>
        </a:p>
      </xdr:txBody>
    </xdr:sp>
    <xdr:clientData/>
  </xdr:twoCellAnchor>
  <xdr:twoCellAnchor>
    <xdr:from>
      <xdr:col>9</xdr:col>
      <xdr:colOff>498232</xdr:colOff>
      <xdr:row>34</xdr:row>
      <xdr:rowOff>388327</xdr:rowOff>
    </xdr:from>
    <xdr:to>
      <xdr:col>10</xdr:col>
      <xdr:colOff>117964</xdr:colOff>
      <xdr:row>34</xdr:row>
      <xdr:rowOff>549520</xdr:rowOff>
    </xdr:to>
    <xdr:sp macro="" textlink="">
      <xdr:nvSpPr>
        <xdr:cNvPr id="18" name="Seta para baixo 17"/>
        <xdr:cNvSpPr/>
      </xdr:nvSpPr>
      <xdr:spPr>
        <a:xfrm rot="16200000">
          <a:off x="7137889" y="10817470"/>
          <a:ext cx="161193" cy="448407"/>
        </a:xfrm>
        <a:prstGeom prst="downArrow">
          <a:avLst/>
        </a:prstGeom>
        <a:solidFill>
          <a:srgbClr val="FF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pt-BR"/>
        </a:p>
      </xdr:txBody>
    </xdr:sp>
    <xdr:clientData/>
  </xdr:twoCellAnchor>
  <xdr:twoCellAnchor>
    <xdr:from>
      <xdr:col>9</xdr:col>
      <xdr:colOff>190500</xdr:colOff>
      <xdr:row>49</xdr:row>
      <xdr:rowOff>322385</xdr:rowOff>
    </xdr:from>
    <xdr:to>
      <xdr:col>9</xdr:col>
      <xdr:colOff>638174</xdr:colOff>
      <xdr:row>49</xdr:row>
      <xdr:rowOff>493837</xdr:rowOff>
    </xdr:to>
    <xdr:sp macro="" textlink="">
      <xdr:nvSpPr>
        <xdr:cNvPr id="19" name="Seta para baixo 18"/>
        <xdr:cNvSpPr/>
      </xdr:nvSpPr>
      <xdr:spPr>
        <a:xfrm rot="16200000">
          <a:off x="6824661" y="15776699"/>
          <a:ext cx="171452" cy="447674"/>
        </a:xfrm>
        <a:prstGeom prst="downArrow">
          <a:avLst/>
        </a:prstGeom>
        <a:solidFill>
          <a:srgbClr val="FF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pt-BR"/>
        </a:p>
      </xdr:txBody>
    </xdr:sp>
    <xdr:clientData/>
  </xdr:twoCellAnchor>
  <xdr:twoCellAnchor>
    <xdr:from>
      <xdr:col>9</xdr:col>
      <xdr:colOff>183173</xdr:colOff>
      <xdr:row>74</xdr:row>
      <xdr:rowOff>322384</xdr:rowOff>
    </xdr:from>
    <xdr:to>
      <xdr:col>9</xdr:col>
      <xdr:colOff>630847</xdr:colOff>
      <xdr:row>74</xdr:row>
      <xdr:rowOff>493836</xdr:rowOff>
    </xdr:to>
    <xdr:sp macro="" textlink="">
      <xdr:nvSpPr>
        <xdr:cNvPr id="20" name="Seta para baixo 19"/>
        <xdr:cNvSpPr/>
      </xdr:nvSpPr>
      <xdr:spPr>
        <a:xfrm rot="16200000">
          <a:off x="6817334" y="25368373"/>
          <a:ext cx="171452" cy="447674"/>
        </a:xfrm>
        <a:prstGeom prst="downArrow">
          <a:avLst/>
        </a:prstGeom>
        <a:solidFill>
          <a:srgbClr val="FF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pt-BR"/>
        </a:p>
      </xdr:txBody>
    </xdr:sp>
    <xdr:clientData/>
  </xdr:twoCellAnchor>
  <xdr:twoCellAnchor>
    <xdr:from>
      <xdr:col>9</xdr:col>
      <xdr:colOff>190500</xdr:colOff>
      <xdr:row>95</xdr:row>
      <xdr:rowOff>417635</xdr:rowOff>
    </xdr:from>
    <xdr:to>
      <xdr:col>9</xdr:col>
      <xdr:colOff>638174</xdr:colOff>
      <xdr:row>95</xdr:row>
      <xdr:rowOff>574433</xdr:rowOff>
    </xdr:to>
    <xdr:sp macro="" textlink="">
      <xdr:nvSpPr>
        <xdr:cNvPr id="21" name="Seta para baixo 20"/>
        <xdr:cNvSpPr/>
      </xdr:nvSpPr>
      <xdr:spPr>
        <a:xfrm rot="16200000">
          <a:off x="6831988" y="34447897"/>
          <a:ext cx="156798" cy="447674"/>
        </a:xfrm>
        <a:prstGeom prst="downArrow">
          <a:avLst/>
        </a:prstGeom>
        <a:solidFill>
          <a:srgbClr val="FF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pt-BR"/>
        </a:p>
      </xdr:txBody>
    </xdr:sp>
    <xdr:clientData/>
  </xdr:twoCellAnchor>
  <xdr:twoCellAnchor>
    <xdr:from>
      <xdr:col>5</xdr:col>
      <xdr:colOff>212480</xdr:colOff>
      <xdr:row>108</xdr:row>
      <xdr:rowOff>908538</xdr:rowOff>
    </xdr:from>
    <xdr:to>
      <xdr:col>5</xdr:col>
      <xdr:colOff>317255</xdr:colOff>
      <xdr:row>110</xdr:row>
      <xdr:rowOff>166321</xdr:rowOff>
    </xdr:to>
    <xdr:sp macro="" textlink="">
      <xdr:nvSpPr>
        <xdr:cNvPr id="23" name="Seta para baixo 22"/>
        <xdr:cNvSpPr/>
      </xdr:nvSpPr>
      <xdr:spPr>
        <a:xfrm rot="10800000" flipH="1">
          <a:off x="4212980" y="35037346"/>
          <a:ext cx="104775" cy="371475"/>
        </a:xfrm>
        <a:prstGeom prst="downArrow">
          <a:avLst/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pt-BR"/>
        </a:p>
      </xdr:txBody>
    </xdr:sp>
    <xdr:clientData/>
  </xdr:twoCellAnchor>
  <xdr:twoCellAnchor>
    <xdr:from>
      <xdr:col>7</xdr:col>
      <xdr:colOff>58616</xdr:colOff>
      <xdr:row>109</xdr:row>
      <xdr:rowOff>0</xdr:rowOff>
    </xdr:from>
    <xdr:to>
      <xdr:col>7</xdr:col>
      <xdr:colOff>163391</xdr:colOff>
      <xdr:row>110</xdr:row>
      <xdr:rowOff>173648</xdr:rowOff>
    </xdr:to>
    <xdr:sp macro="" textlink="">
      <xdr:nvSpPr>
        <xdr:cNvPr id="24" name="Seta para baixo 23"/>
        <xdr:cNvSpPr/>
      </xdr:nvSpPr>
      <xdr:spPr>
        <a:xfrm rot="10800000" flipH="1">
          <a:off x="5502520" y="35044673"/>
          <a:ext cx="104775" cy="371475"/>
        </a:xfrm>
        <a:prstGeom prst="downArrow">
          <a:avLst/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pt-BR"/>
        </a:p>
      </xdr:txBody>
    </xdr:sp>
    <xdr:clientData/>
  </xdr:twoCellAnchor>
  <xdr:twoCellAnchor>
    <xdr:from>
      <xdr:col>9</xdr:col>
      <xdr:colOff>190500</xdr:colOff>
      <xdr:row>108</xdr:row>
      <xdr:rowOff>417635</xdr:rowOff>
    </xdr:from>
    <xdr:to>
      <xdr:col>9</xdr:col>
      <xdr:colOff>638174</xdr:colOff>
      <xdr:row>108</xdr:row>
      <xdr:rowOff>574433</xdr:rowOff>
    </xdr:to>
    <xdr:sp macro="" textlink="">
      <xdr:nvSpPr>
        <xdr:cNvPr id="25" name="Seta para baixo 24"/>
        <xdr:cNvSpPr/>
      </xdr:nvSpPr>
      <xdr:spPr>
        <a:xfrm rot="16200000">
          <a:off x="6834919" y="34401005"/>
          <a:ext cx="156798" cy="447674"/>
        </a:xfrm>
        <a:prstGeom prst="downArrow">
          <a:avLst/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pt-BR"/>
        </a:p>
      </xdr:txBody>
    </xdr:sp>
    <xdr:clientData/>
  </xdr:twoCellAnchor>
  <xdr:twoCellAnchor>
    <xdr:from>
      <xdr:col>5</xdr:col>
      <xdr:colOff>212480</xdr:colOff>
      <xdr:row>108</xdr:row>
      <xdr:rowOff>908538</xdr:rowOff>
    </xdr:from>
    <xdr:to>
      <xdr:col>5</xdr:col>
      <xdr:colOff>317255</xdr:colOff>
      <xdr:row>110</xdr:row>
      <xdr:rowOff>166321</xdr:rowOff>
    </xdr:to>
    <xdr:sp macro="" textlink="">
      <xdr:nvSpPr>
        <xdr:cNvPr id="26" name="Seta para baixo 25"/>
        <xdr:cNvSpPr/>
      </xdr:nvSpPr>
      <xdr:spPr>
        <a:xfrm rot="10800000" flipH="1">
          <a:off x="4212980" y="35037346"/>
          <a:ext cx="104775" cy="371475"/>
        </a:xfrm>
        <a:prstGeom prst="downArrow">
          <a:avLst/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pt-BR"/>
        </a:p>
      </xdr:txBody>
    </xdr:sp>
    <xdr:clientData/>
  </xdr:twoCellAnchor>
  <xdr:twoCellAnchor>
    <xdr:from>
      <xdr:col>7</xdr:col>
      <xdr:colOff>58616</xdr:colOff>
      <xdr:row>109</xdr:row>
      <xdr:rowOff>0</xdr:rowOff>
    </xdr:from>
    <xdr:to>
      <xdr:col>7</xdr:col>
      <xdr:colOff>163391</xdr:colOff>
      <xdr:row>110</xdr:row>
      <xdr:rowOff>173648</xdr:rowOff>
    </xdr:to>
    <xdr:sp macro="" textlink="">
      <xdr:nvSpPr>
        <xdr:cNvPr id="27" name="Seta para baixo 26"/>
        <xdr:cNvSpPr/>
      </xdr:nvSpPr>
      <xdr:spPr>
        <a:xfrm rot="10800000" flipH="1">
          <a:off x="5502520" y="35044673"/>
          <a:ext cx="104775" cy="371475"/>
        </a:xfrm>
        <a:prstGeom prst="downArrow">
          <a:avLst/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pt-BR"/>
        </a:p>
      </xdr:txBody>
    </xdr:sp>
    <xdr:clientData/>
  </xdr:twoCellAnchor>
  <xdr:twoCellAnchor>
    <xdr:from>
      <xdr:col>9</xdr:col>
      <xdr:colOff>190500</xdr:colOff>
      <xdr:row>108</xdr:row>
      <xdr:rowOff>417635</xdr:rowOff>
    </xdr:from>
    <xdr:to>
      <xdr:col>9</xdr:col>
      <xdr:colOff>638174</xdr:colOff>
      <xdr:row>108</xdr:row>
      <xdr:rowOff>574433</xdr:rowOff>
    </xdr:to>
    <xdr:sp macro="" textlink="">
      <xdr:nvSpPr>
        <xdr:cNvPr id="28" name="Seta para baixo 27"/>
        <xdr:cNvSpPr/>
      </xdr:nvSpPr>
      <xdr:spPr>
        <a:xfrm rot="16200000">
          <a:off x="6834919" y="34401005"/>
          <a:ext cx="156798" cy="447674"/>
        </a:xfrm>
        <a:prstGeom prst="downArrow">
          <a:avLst/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pt-BR"/>
        </a:p>
      </xdr:txBody>
    </xdr:sp>
    <xdr:clientData/>
  </xdr:twoCellAnchor>
  <xdr:twoCellAnchor>
    <xdr:from>
      <xdr:col>5</xdr:col>
      <xdr:colOff>212480</xdr:colOff>
      <xdr:row>108</xdr:row>
      <xdr:rowOff>908538</xdr:rowOff>
    </xdr:from>
    <xdr:to>
      <xdr:col>5</xdr:col>
      <xdr:colOff>317255</xdr:colOff>
      <xdr:row>110</xdr:row>
      <xdr:rowOff>166321</xdr:rowOff>
    </xdr:to>
    <xdr:sp macro="" textlink="">
      <xdr:nvSpPr>
        <xdr:cNvPr id="29" name="Seta para baixo 28"/>
        <xdr:cNvSpPr/>
      </xdr:nvSpPr>
      <xdr:spPr>
        <a:xfrm rot="10800000" flipH="1">
          <a:off x="4212980" y="35037346"/>
          <a:ext cx="104775" cy="371475"/>
        </a:xfrm>
        <a:prstGeom prst="downArrow">
          <a:avLst/>
        </a:prstGeom>
        <a:solidFill>
          <a:srgbClr val="FF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pt-BR"/>
        </a:p>
      </xdr:txBody>
    </xdr:sp>
    <xdr:clientData/>
  </xdr:twoCellAnchor>
  <xdr:twoCellAnchor>
    <xdr:from>
      <xdr:col>7</xdr:col>
      <xdr:colOff>58616</xdr:colOff>
      <xdr:row>109</xdr:row>
      <xdr:rowOff>0</xdr:rowOff>
    </xdr:from>
    <xdr:to>
      <xdr:col>7</xdr:col>
      <xdr:colOff>163391</xdr:colOff>
      <xdr:row>110</xdr:row>
      <xdr:rowOff>173648</xdr:rowOff>
    </xdr:to>
    <xdr:sp macro="" textlink="">
      <xdr:nvSpPr>
        <xdr:cNvPr id="30" name="Seta para baixo 29"/>
        <xdr:cNvSpPr/>
      </xdr:nvSpPr>
      <xdr:spPr>
        <a:xfrm rot="10800000" flipH="1">
          <a:off x="5502520" y="35044673"/>
          <a:ext cx="104775" cy="371475"/>
        </a:xfrm>
        <a:prstGeom prst="downArrow">
          <a:avLst/>
        </a:prstGeom>
        <a:solidFill>
          <a:srgbClr val="FF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pt-BR"/>
        </a:p>
      </xdr:txBody>
    </xdr:sp>
    <xdr:clientData/>
  </xdr:twoCellAnchor>
  <xdr:twoCellAnchor>
    <xdr:from>
      <xdr:col>9</xdr:col>
      <xdr:colOff>190500</xdr:colOff>
      <xdr:row>108</xdr:row>
      <xdr:rowOff>417635</xdr:rowOff>
    </xdr:from>
    <xdr:to>
      <xdr:col>9</xdr:col>
      <xdr:colOff>638174</xdr:colOff>
      <xdr:row>108</xdr:row>
      <xdr:rowOff>574433</xdr:rowOff>
    </xdr:to>
    <xdr:sp macro="" textlink="">
      <xdr:nvSpPr>
        <xdr:cNvPr id="31" name="Seta para baixo 30"/>
        <xdr:cNvSpPr/>
      </xdr:nvSpPr>
      <xdr:spPr>
        <a:xfrm rot="16200000">
          <a:off x="6834919" y="34401005"/>
          <a:ext cx="156798" cy="447674"/>
        </a:xfrm>
        <a:prstGeom prst="downArrow">
          <a:avLst/>
        </a:prstGeom>
        <a:solidFill>
          <a:srgbClr val="FF0000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pt-BR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186837</xdr:colOff>
      <xdr:row>5</xdr:row>
      <xdr:rowOff>82060</xdr:rowOff>
    </xdr:from>
    <xdr:to>
      <xdr:col>5</xdr:col>
      <xdr:colOff>291612</xdr:colOff>
      <xdr:row>7</xdr:row>
      <xdr:rowOff>28574</xdr:rowOff>
    </xdr:to>
    <xdr:sp macro="" textlink="">
      <xdr:nvSpPr>
        <xdr:cNvPr id="2" name="Seta para baixo 1"/>
        <xdr:cNvSpPr/>
      </xdr:nvSpPr>
      <xdr:spPr>
        <a:xfrm rot="10800000" flipH="1">
          <a:off x="3949212" y="1815610"/>
          <a:ext cx="104775" cy="375139"/>
        </a:xfrm>
        <a:prstGeom prst="downArrow">
          <a:avLst/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pt-BR"/>
        </a:p>
      </xdr:txBody>
    </xdr:sp>
    <xdr:clientData/>
  </xdr:twoCellAnchor>
  <xdr:twoCellAnchor>
    <xdr:from>
      <xdr:col>7</xdr:col>
      <xdr:colOff>53487</xdr:colOff>
      <xdr:row>5</xdr:row>
      <xdr:rowOff>77665</xdr:rowOff>
    </xdr:from>
    <xdr:to>
      <xdr:col>7</xdr:col>
      <xdr:colOff>158262</xdr:colOff>
      <xdr:row>7</xdr:row>
      <xdr:rowOff>24179</xdr:rowOff>
    </xdr:to>
    <xdr:sp macro="" textlink="">
      <xdr:nvSpPr>
        <xdr:cNvPr id="3" name="Seta para baixo 2"/>
        <xdr:cNvSpPr/>
      </xdr:nvSpPr>
      <xdr:spPr>
        <a:xfrm rot="10800000" flipH="1">
          <a:off x="5254137" y="1811215"/>
          <a:ext cx="104775" cy="375139"/>
        </a:xfrm>
        <a:prstGeom prst="downArrow">
          <a:avLst/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pt-BR"/>
        </a:p>
      </xdr:txBody>
    </xdr:sp>
    <xdr:clientData/>
  </xdr:twoCellAnchor>
  <xdr:twoCellAnchor>
    <xdr:from>
      <xdr:col>9</xdr:col>
      <xdr:colOff>332643</xdr:colOff>
      <xdr:row>4</xdr:row>
      <xdr:rowOff>307731</xdr:rowOff>
    </xdr:from>
    <xdr:to>
      <xdr:col>9</xdr:col>
      <xdr:colOff>780317</xdr:colOff>
      <xdr:row>4</xdr:row>
      <xdr:rowOff>479183</xdr:rowOff>
    </xdr:to>
    <xdr:sp macro="" textlink="">
      <xdr:nvSpPr>
        <xdr:cNvPr id="4" name="Seta para baixo 3"/>
        <xdr:cNvSpPr/>
      </xdr:nvSpPr>
      <xdr:spPr>
        <a:xfrm rot="16200000">
          <a:off x="6728679" y="1017345"/>
          <a:ext cx="171452" cy="447674"/>
        </a:xfrm>
        <a:prstGeom prst="downArrow">
          <a:avLst/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pt-BR"/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Y127"/>
  <sheetViews>
    <sheetView tabSelected="1" zoomScale="130" zoomScaleNormal="130" workbookViewId="0">
      <selection activeCell="B4" sqref="B4"/>
    </sheetView>
  </sheetViews>
  <sheetFormatPr defaultRowHeight="15" x14ac:dyDescent="0.25"/>
  <cols>
    <col min="1" max="1" width="3.28515625" customWidth="1"/>
    <col min="2" max="2" width="18.140625" customWidth="1"/>
    <col min="3" max="3" width="20.28515625" customWidth="1"/>
    <col min="4" max="4" width="12.42578125" customWidth="1"/>
    <col min="5" max="5" width="5.85546875" customWidth="1"/>
    <col min="6" max="6" width="7.85546875" customWidth="1"/>
    <col min="7" max="7" width="13.7109375" customWidth="1"/>
    <col min="8" max="8" width="3.42578125" customWidth="1"/>
    <col min="9" max="20" width="12.42578125" customWidth="1"/>
    <col min="21" max="21" width="14.42578125" customWidth="1"/>
    <col min="22" max="22" width="14" customWidth="1"/>
    <col min="24" max="24" width="19.7109375" customWidth="1"/>
    <col min="25" max="25" width="33.42578125" customWidth="1"/>
    <col min="257" max="257" width="3.28515625" customWidth="1"/>
    <col min="258" max="258" width="18.140625" customWidth="1"/>
    <col min="259" max="259" width="20.28515625" customWidth="1"/>
    <col min="260" max="260" width="12.42578125" customWidth="1"/>
    <col min="261" max="261" width="5.85546875" customWidth="1"/>
    <col min="262" max="262" width="7.85546875" customWidth="1"/>
    <col min="263" max="263" width="13.7109375" customWidth="1"/>
    <col min="264" max="264" width="3.42578125" customWidth="1"/>
    <col min="265" max="276" width="12.42578125" customWidth="1"/>
    <col min="277" max="277" width="14.42578125" customWidth="1"/>
    <col min="278" max="278" width="14" customWidth="1"/>
    <col min="280" max="280" width="19.7109375" customWidth="1"/>
    <col min="281" max="281" width="33.42578125" customWidth="1"/>
    <col min="513" max="513" width="3.28515625" customWidth="1"/>
    <col min="514" max="514" width="18.140625" customWidth="1"/>
    <col min="515" max="515" width="20.28515625" customWidth="1"/>
    <col min="516" max="516" width="12.42578125" customWidth="1"/>
    <col min="517" max="517" width="5.85546875" customWidth="1"/>
    <col min="518" max="518" width="7.85546875" customWidth="1"/>
    <col min="519" max="519" width="13.7109375" customWidth="1"/>
    <col min="520" max="520" width="3.42578125" customWidth="1"/>
    <col min="521" max="532" width="12.42578125" customWidth="1"/>
    <col min="533" max="533" width="14.42578125" customWidth="1"/>
    <col min="534" max="534" width="14" customWidth="1"/>
    <col min="536" max="536" width="19.7109375" customWidth="1"/>
    <col min="537" max="537" width="33.42578125" customWidth="1"/>
    <col min="769" max="769" width="3.28515625" customWidth="1"/>
    <col min="770" max="770" width="18.140625" customWidth="1"/>
    <col min="771" max="771" width="20.28515625" customWidth="1"/>
    <col min="772" max="772" width="12.42578125" customWidth="1"/>
    <col min="773" max="773" width="5.85546875" customWidth="1"/>
    <col min="774" max="774" width="7.85546875" customWidth="1"/>
    <col min="775" max="775" width="13.7109375" customWidth="1"/>
    <col min="776" max="776" width="3.42578125" customWidth="1"/>
    <col min="777" max="788" width="12.42578125" customWidth="1"/>
    <col min="789" max="789" width="14.42578125" customWidth="1"/>
    <col min="790" max="790" width="14" customWidth="1"/>
    <col min="792" max="792" width="19.7109375" customWidth="1"/>
    <col min="793" max="793" width="33.42578125" customWidth="1"/>
    <col min="1025" max="1025" width="3.28515625" customWidth="1"/>
    <col min="1026" max="1026" width="18.140625" customWidth="1"/>
    <col min="1027" max="1027" width="20.28515625" customWidth="1"/>
    <col min="1028" max="1028" width="12.42578125" customWidth="1"/>
    <col min="1029" max="1029" width="5.85546875" customWidth="1"/>
    <col min="1030" max="1030" width="7.85546875" customWidth="1"/>
    <col min="1031" max="1031" width="13.7109375" customWidth="1"/>
    <col min="1032" max="1032" width="3.42578125" customWidth="1"/>
    <col min="1033" max="1044" width="12.42578125" customWidth="1"/>
    <col min="1045" max="1045" width="14.42578125" customWidth="1"/>
    <col min="1046" max="1046" width="14" customWidth="1"/>
    <col min="1048" max="1048" width="19.7109375" customWidth="1"/>
    <col min="1049" max="1049" width="33.42578125" customWidth="1"/>
    <col min="1281" max="1281" width="3.28515625" customWidth="1"/>
    <col min="1282" max="1282" width="18.140625" customWidth="1"/>
    <col min="1283" max="1283" width="20.28515625" customWidth="1"/>
    <col min="1284" max="1284" width="12.42578125" customWidth="1"/>
    <col min="1285" max="1285" width="5.85546875" customWidth="1"/>
    <col min="1286" max="1286" width="7.85546875" customWidth="1"/>
    <col min="1287" max="1287" width="13.7109375" customWidth="1"/>
    <col min="1288" max="1288" width="3.42578125" customWidth="1"/>
    <col min="1289" max="1300" width="12.42578125" customWidth="1"/>
    <col min="1301" max="1301" width="14.42578125" customWidth="1"/>
    <col min="1302" max="1302" width="14" customWidth="1"/>
    <col min="1304" max="1304" width="19.7109375" customWidth="1"/>
    <col min="1305" max="1305" width="33.42578125" customWidth="1"/>
    <col min="1537" max="1537" width="3.28515625" customWidth="1"/>
    <col min="1538" max="1538" width="18.140625" customWidth="1"/>
    <col min="1539" max="1539" width="20.28515625" customWidth="1"/>
    <col min="1540" max="1540" width="12.42578125" customWidth="1"/>
    <col min="1541" max="1541" width="5.85546875" customWidth="1"/>
    <col min="1542" max="1542" width="7.85546875" customWidth="1"/>
    <col min="1543" max="1543" width="13.7109375" customWidth="1"/>
    <col min="1544" max="1544" width="3.42578125" customWidth="1"/>
    <col min="1545" max="1556" width="12.42578125" customWidth="1"/>
    <col min="1557" max="1557" width="14.42578125" customWidth="1"/>
    <col min="1558" max="1558" width="14" customWidth="1"/>
    <col min="1560" max="1560" width="19.7109375" customWidth="1"/>
    <col min="1561" max="1561" width="33.42578125" customWidth="1"/>
    <col min="1793" max="1793" width="3.28515625" customWidth="1"/>
    <col min="1794" max="1794" width="18.140625" customWidth="1"/>
    <col min="1795" max="1795" width="20.28515625" customWidth="1"/>
    <col min="1796" max="1796" width="12.42578125" customWidth="1"/>
    <col min="1797" max="1797" width="5.85546875" customWidth="1"/>
    <col min="1798" max="1798" width="7.85546875" customWidth="1"/>
    <col min="1799" max="1799" width="13.7109375" customWidth="1"/>
    <col min="1800" max="1800" width="3.42578125" customWidth="1"/>
    <col min="1801" max="1812" width="12.42578125" customWidth="1"/>
    <col min="1813" max="1813" width="14.42578125" customWidth="1"/>
    <col min="1814" max="1814" width="14" customWidth="1"/>
    <col min="1816" max="1816" width="19.7109375" customWidth="1"/>
    <col min="1817" max="1817" width="33.42578125" customWidth="1"/>
    <col min="2049" max="2049" width="3.28515625" customWidth="1"/>
    <col min="2050" max="2050" width="18.140625" customWidth="1"/>
    <col min="2051" max="2051" width="20.28515625" customWidth="1"/>
    <col min="2052" max="2052" width="12.42578125" customWidth="1"/>
    <col min="2053" max="2053" width="5.85546875" customWidth="1"/>
    <col min="2054" max="2054" width="7.85546875" customWidth="1"/>
    <col min="2055" max="2055" width="13.7109375" customWidth="1"/>
    <col min="2056" max="2056" width="3.42578125" customWidth="1"/>
    <col min="2057" max="2068" width="12.42578125" customWidth="1"/>
    <col min="2069" max="2069" width="14.42578125" customWidth="1"/>
    <col min="2070" max="2070" width="14" customWidth="1"/>
    <col min="2072" max="2072" width="19.7109375" customWidth="1"/>
    <col min="2073" max="2073" width="33.42578125" customWidth="1"/>
    <col min="2305" max="2305" width="3.28515625" customWidth="1"/>
    <col min="2306" max="2306" width="18.140625" customWidth="1"/>
    <col min="2307" max="2307" width="20.28515625" customWidth="1"/>
    <col min="2308" max="2308" width="12.42578125" customWidth="1"/>
    <col min="2309" max="2309" width="5.85546875" customWidth="1"/>
    <col min="2310" max="2310" width="7.85546875" customWidth="1"/>
    <col min="2311" max="2311" width="13.7109375" customWidth="1"/>
    <col min="2312" max="2312" width="3.42578125" customWidth="1"/>
    <col min="2313" max="2324" width="12.42578125" customWidth="1"/>
    <col min="2325" max="2325" width="14.42578125" customWidth="1"/>
    <col min="2326" max="2326" width="14" customWidth="1"/>
    <col min="2328" max="2328" width="19.7109375" customWidth="1"/>
    <col min="2329" max="2329" width="33.42578125" customWidth="1"/>
    <col min="2561" max="2561" width="3.28515625" customWidth="1"/>
    <col min="2562" max="2562" width="18.140625" customWidth="1"/>
    <col min="2563" max="2563" width="20.28515625" customWidth="1"/>
    <col min="2564" max="2564" width="12.42578125" customWidth="1"/>
    <col min="2565" max="2565" width="5.85546875" customWidth="1"/>
    <col min="2566" max="2566" width="7.85546875" customWidth="1"/>
    <col min="2567" max="2567" width="13.7109375" customWidth="1"/>
    <col min="2568" max="2568" width="3.42578125" customWidth="1"/>
    <col min="2569" max="2580" width="12.42578125" customWidth="1"/>
    <col min="2581" max="2581" width="14.42578125" customWidth="1"/>
    <col min="2582" max="2582" width="14" customWidth="1"/>
    <col min="2584" max="2584" width="19.7109375" customWidth="1"/>
    <col min="2585" max="2585" width="33.42578125" customWidth="1"/>
    <col min="2817" max="2817" width="3.28515625" customWidth="1"/>
    <col min="2818" max="2818" width="18.140625" customWidth="1"/>
    <col min="2819" max="2819" width="20.28515625" customWidth="1"/>
    <col min="2820" max="2820" width="12.42578125" customWidth="1"/>
    <col min="2821" max="2821" width="5.85546875" customWidth="1"/>
    <col min="2822" max="2822" width="7.85546875" customWidth="1"/>
    <col min="2823" max="2823" width="13.7109375" customWidth="1"/>
    <col min="2824" max="2824" width="3.42578125" customWidth="1"/>
    <col min="2825" max="2836" width="12.42578125" customWidth="1"/>
    <col min="2837" max="2837" width="14.42578125" customWidth="1"/>
    <col min="2838" max="2838" width="14" customWidth="1"/>
    <col min="2840" max="2840" width="19.7109375" customWidth="1"/>
    <col min="2841" max="2841" width="33.42578125" customWidth="1"/>
    <col min="3073" max="3073" width="3.28515625" customWidth="1"/>
    <col min="3074" max="3074" width="18.140625" customWidth="1"/>
    <col min="3075" max="3075" width="20.28515625" customWidth="1"/>
    <col min="3076" max="3076" width="12.42578125" customWidth="1"/>
    <col min="3077" max="3077" width="5.85546875" customWidth="1"/>
    <col min="3078" max="3078" width="7.85546875" customWidth="1"/>
    <col min="3079" max="3079" width="13.7109375" customWidth="1"/>
    <col min="3080" max="3080" width="3.42578125" customWidth="1"/>
    <col min="3081" max="3092" width="12.42578125" customWidth="1"/>
    <col min="3093" max="3093" width="14.42578125" customWidth="1"/>
    <col min="3094" max="3094" width="14" customWidth="1"/>
    <col min="3096" max="3096" width="19.7109375" customWidth="1"/>
    <col min="3097" max="3097" width="33.42578125" customWidth="1"/>
    <col min="3329" max="3329" width="3.28515625" customWidth="1"/>
    <col min="3330" max="3330" width="18.140625" customWidth="1"/>
    <col min="3331" max="3331" width="20.28515625" customWidth="1"/>
    <col min="3332" max="3332" width="12.42578125" customWidth="1"/>
    <col min="3333" max="3333" width="5.85546875" customWidth="1"/>
    <col min="3334" max="3334" width="7.85546875" customWidth="1"/>
    <col min="3335" max="3335" width="13.7109375" customWidth="1"/>
    <col min="3336" max="3336" width="3.42578125" customWidth="1"/>
    <col min="3337" max="3348" width="12.42578125" customWidth="1"/>
    <col min="3349" max="3349" width="14.42578125" customWidth="1"/>
    <col min="3350" max="3350" width="14" customWidth="1"/>
    <col min="3352" max="3352" width="19.7109375" customWidth="1"/>
    <col min="3353" max="3353" width="33.42578125" customWidth="1"/>
    <col min="3585" max="3585" width="3.28515625" customWidth="1"/>
    <col min="3586" max="3586" width="18.140625" customWidth="1"/>
    <col min="3587" max="3587" width="20.28515625" customWidth="1"/>
    <col min="3588" max="3588" width="12.42578125" customWidth="1"/>
    <col min="3589" max="3589" width="5.85546875" customWidth="1"/>
    <col min="3590" max="3590" width="7.85546875" customWidth="1"/>
    <col min="3591" max="3591" width="13.7109375" customWidth="1"/>
    <col min="3592" max="3592" width="3.42578125" customWidth="1"/>
    <col min="3593" max="3604" width="12.42578125" customWidth="1"/>
    <col min="3605" max="3605" width="14.42578125" customWidth="1"/>
    <col min="3606" max="3606" width="14" customWidth="1"/>
    <col min="3608" max="3608" width="19.7109375" customWidth="1"/>
    <col min="3609" max="3609" width="33.42578125" customWidth="1"/>
    <col min="3841" max="3841" width="3.28515625" customWidth="1"/>
    <col min="3842" max="3842" width="18.140625" customWidth="1"/>
    <col min="3843" max="3843" width="20.28515625" customWidth="1"/>
    <col min="3844" max="3844" width="12.42578125" customWidth="1"/>
    <col min="3845" max="3845" width="5.85546875" customWidth="1"/>
    <col min="3846" max="3846" width="7.85546875" customWidth="1"/>
    <col min="3847" max="3847" width="13.7109375" customWidth="1"/>
    <col min="3848" max="3848" width="3.42578125" customWidth="1"/>
    <col min="3849" max="3860" width="12.42578125" customWidth="1"/>
    <col min="3861" max="3861" width="14.42578125" customWidth="1"/>
    <col min="3862" max="3862" width="14" customWidth="1"/>
    <col min="3864" max="3864" width="19.7109375" customWidth="1"/>
    <col min="3865" max="3865" width="33.42578125" customWidth="1"/>
    <col min="4097" max="4097" width="3.28515625" customWidth="1"/>
    <col min="4098" max="4098" width="18.140625" customWidth="1"/>
    <col min="4099" max="4099" width="20.28515625" customWidth="1"/>
    <col min="4100" max="4100" width="12.42578125" customWidth="1"/>
    <col min="4101" max="4101" width="5.85546875" customWidth="1"/>
    <col min="4102" max="4102" width="7.85546875" customWidth="1"/>
    <col min="4103" max="4103" width="13.7109375" customWidth="1"/>
    <col min="4104" max="4104" width="3.42578125" customWidth="1"/>
    <col min="4105" max="4116" width="12.42578125" customWidth="1"/>
    <col min="4117" max="4117" width="14.42578125" customWidth="1"/>
    <col min="4118" max="4118" width="14" customWidth="1"/>
    <col min="4120" max="4120" width="19.7109375" customWidth="1"/>
    <col min="4121" max="4121" width="33.42578125" customWidth="1"/>
    <col min="4353" max="4353" width="3.28515625" customWidth="1"/>
    <col min="4354" max="4354" width="18.140625" customWidth="1"/>
    <col min="4355" max="4355" width="20.28515625" customWidth="1"/>
    <col min="4356" max="4356" width="12.42578125" customWidth="1"/>
    <col min="4357" max="4357" width="5.85546875" customWidth="1"/>
    <col min="4358" max="4358" width="7.85546875" customWidth="1"/>
    <col min="4359" max="4359" width="13.7109375" customWidth="1"/>
    <col min="4360" max="4360" width="3.42578125" customWidth="1"/>
    <col min="4361" max="4372" width="12.42578125" customWidth="1"/>
    <col min="4373" max="4373" width="14.42578125" customWidth="1"/>
    <col min="4374" max="4374" width="14" customWidth="1"/>
    <col min="4376" max="4376" width="19.7109375" customWidth="1"/>
    <col min="4377" max="4377" width="33.42578125" customWidth="1"/>
    <col min="4609" max="4609" width="3.28515625" customWidth="1"/>
    <col min="4610" max="4610" width="18.140625" customWidth="1"/>
    <col min="4611" max="4611" width="20.28515625" customWidth="1"/>
    <col min="4612" max="4612" width="12.42578125" customWidth="1"/>
    <col min="4613" max="4613" width="5.85546875" customWidth="1"/>
    <col min="4614" max="4614" width="7.85546875" customWidth="1"/>
    <col min="4615" max="4615" width="13.7109375" customWidth="1"/>
    <col min="4616" max="4616" width="3.42578125" customWidth="1"/>
    <col min="4617" max="4628" width="12.42578125" customWidth="1"/>
    <col min="4629" max="4629" width="14.42578125" customWidth="1"/>
    <col min="4630" max="4630" width="14" customWidth="1"/>
    <col min="4632" max="4632" width="19.7109375" customWidth="1"/>
    <col min="4633" max="4633" width="33.42578125" customWidth="1"/>
    <col min="4865" max="4865" width="3.28515625" customWidth="1"/>
    <col min="4866" max="4866" width="18.140625" customWidth="1"/>
    <col min="4867" max="4867" width="20.28515625" customWidth="1"/>
    <col min="4868" max="4868" width="12.42578125" customWidth="1"/>
    <col min="4869" max="4869" width="5.85546875" customWidth="1"/>
    <col min="4870" max="4870" width="7.85546875" customWidth="1"/>
    <col min="4871" max="4871" width="13.7109375" customWidth="1"/>
    <col min="4872" max="4872" width="3.42578125" customWidth="1"/>
    <col min="4873" max="4884" width="12.42578125" customWidth="1"/>
    <col min="4885" max="4885" width="14.42578125" customWidth="1"/>
    <col min="4886" max="4886" width="14" customWidth="1"/>
    <col min="4888" max="4888" width="19.7109375" customWidth="1"/>
    <col min="4889" max="4889" width="33.42578125" customWidth="1"/>
    <col min="5121" max="5121" width="3.28515625" customWidth="1"/>
    <col min="5122" max="5122" width="18.140625" customWidth="1"/>
    <col min="5123" max="5123" width="20.28515625" customWidth="1"/>
    <col min="5124" max="5124" width="12.42578125" customWidth="1"/>
    <col min="5125" max="5125" width="5.85546875" customWidth="1"/>
    <col min="5126" max="5126" width="7.85546875" customWidth="1"/>
    <col min="5127" max="5127" width="13.7109375" customWidth="1"/>
    <col min="5128" max="5128" width="3.42578125" customWidth="1"/>
    <col min="5129" max="5140" width="12.42578125" customWidth="1"/>
    <col min="5141" max="5141" width="14.42578125" customWidth="1"/>
    <col min="5142" max="5142" width="14" customWidth="1"/>
    <col min="5144" max="5144" width="19.7109375" customWidth="1"/>
    <col min="5145" max="5145" width="33.42578125" customWidth="1"/>
    <col min="5377" max="5377" width="3.28515625" customWidth="1"/>
    <col min="5378" max="5378" width="18.140625" customWidth="1"/>
    <col min="5379" max="5379" width="20.28515625" customWidth="1"/>
    <col min="5380" max="5380" width="12.42578125" customWidth="1"/>
    <col min="5381" max="5381" width="5.85546875" customWidth="1"/>
    <col min="5382" max="5382" width="7.85546875" customWidth="1"/>
    <col min="5383" max="5383" width="13.7109375" customWidth="1"/>
    <col min="5384" max="5384" width="3.42578125" customWidth="1"/>
    <col min="5385" max="5396" width="12.42578125" customWidth="1"/>
    <col min="5397" max="5397" width="14.42578125" customWidth="1"/>
    <col min="5398" max="5398" width="14" customWidth="1"/>
    <col min="5400" max="5400" width="19.7109375" customWidth="1"/>
    <col min="5401" max="5401" width="33.42578125" customWidth="1"/>
    <col min="5633" max="5633" width="3.28515625" customWidth="1"/>
    <col min="5634" max="5634" width="18.140625" customWidth="1"/>
    <col min="5635" max="5635" width="20.28515625" customWidth="1"/>
    <col min="5636" max="5636" width="12.42578125" customWidth="1"/>
    <col min="5637" max="5637" width="5.85546875" customWidth="1"/>
    <col min="5638" max="5638" width="7.85546875" customWidth="1"/>
    <col min="5639" max="5639" width="13.7109375" customWidth="1"/>
    <col min="5640" max="5640" width="3.42578125" customWidth="1"/>
    <col min="5641" max="5652" width="12.42578125" customWidth="1"/>
    <col min="5653" max="5653" width="14.42578125" customWidth="1"/>
    <col min="5654" max="5654" width="14" customWidth="1"/>
    <col min="5656" max="5656" width="19.7109375" customWidth="1"/>
    <col min="5657" max="5657" width="33.42578125" customWidth="1"/>
    <col min="5889" max="5889" width="3.28515625" customWidth="1"/>
    <col min="5890" max="5890" width="18.140625" customWidth="1"/>
    <col min="5891" max="5891" width="20.28515625" customWidth="1"/>
    <col min="5892" max="5892" width="12.42578125" customWidth="1"/>
    <col min="5893" max="5893" width="5.85546875" customWidth="1"/>
    <col min="5894" max="5894" width="7.85546875" customWidth="1"/>
    <col min="5895" max="5895" width="13.7109375" customWidth="1"/>
    <col min="5896" max="5896" width="3.42578125" customWidth="1"/>
    <col min="5897" max="5908" width="12.42578125" customWidth="1"/>
    <col min="5909" max="5909" width="14.42578125" customWidth="1"/>
    <col min="5910" max="5910" width="14" customWidth="1"/>
    <col min="5912" max="5912" width="19.7109375" customWidth="1"/>
    <col min="5913" max="5913" width="33.42578125" customWidth="1"/>
    <col min="6145" max="6145" width="3.28515625" customWidth="1"/>
    <col min="6146" max="6146" width="18.140625" customWidth="1"/>
    <col min="6147" max="6147" width="20.28515625" customWidth="1"/>
    <col min="6148" max="6148" width="12.42578125" customWidth="1"/>
    <col min="6149" max="6149" width="5.85546875" customWidth="1"/>
    <col min="6150" max="6150" width="7.85546875" customWidth="1"/>
    <col min="6151" max="6151" width="13.7109375" customWidth="1"/>
    <col min="6152" max="6152" width="3.42578125" customWidth="1"/>
    <col min="6153" max="6164" width="12.42578125" customWidth="1"/>
    <col min="6165" max="6165" width="14.42578125" customWidth="1"/>
    <col min="6166" max="6166" width="14" customWidth="1"/>
    <col min="6168" max="6168" width="19.7109375" customWidth="1"/>
    <col min="6169" max="6169" width="33.42578125" customWidth="1"/>
    <col min="6401" max="6401" width="3.28515625" customWidth="1"/>
    <col min="6402" max="6402" width="18.140625" customWidth="1"/>
    <col min="6403" max="6403" width="20.28515625" customWidth="1"/>
    <col min="6404" max="6404" width="12.42578125" customWidth="1"/>
    <col min="6405" max="6405" width="5.85546875" customWidth="1"/>
    <col min="6406" max="6406" width="7.85546875" customWidth="1"/>
    <col min="6407" max="6407" width="13.7109375" customWidth="1"/>
    <col min="6408" max="6408" width="3.42578125" customWidth="1"/>
    <col min="6409" max="6420" width="12.42578125" customWidth="1"/>
    <col min="6421" max="6421" width="14.42578125" customWidth="1"/>
    <col min="6422" max="6422" width="14" customWidth="1"/>
    <col min="6424" max="6424" width="19.7109375" customWidth="1"/>
    <col min="6425" max="6425" width="33.42578125" customWidth="1"/>
    <col min="6657" max="6657" width="3.28515625" customWidth="1"/>
    <col min="6658" max="6658" width="18.140625" customWidth="1"/>
    <col min="6659" max="6659" width="20.28515625" customWidth="1"/>
    <col min="6660" max="6660" width="12.42578125" customWidth="1"/>
    <col min="6661" max="6661" width="5.85546875" customWidth="1"/>
    <col min="6662" max="6662" width="7.85546875" customWidth="1"/>
    <col min="6663" max="6663" width="13.7109375" customWidth="1"/>
    <col min="6664" max="6664" width="3.42578125" customWidth="1"/>
    <col min="6665" max="6676" width="12.42578125" customWidth="1"/>
    <col min="6677" max="6677" width="14.42578125" customWidth="1"/>
    <col min="6678" max="6678" width="14" customWidth="1"/>
    <col min="6680" max="6680" width="19.7109375" customWidth="1"/>
    <col min="6681" max="6681" width="33.42578125" customWidth="1"/>
    <col min="6913" max="6913" width="3.28515625" customWidth="1"/>
    <col min="6914" max="6914" width="18.140625" customWidth="1"/>
    <col min="6915" max="6915" width="20.28515625" customWidth="1"/>
    <col min="6916" max="6916" width="12.42578125" customWidth="1"/>
    <col min="6917" max="6917" width="5.85546875" customWidth="1"/>
    <col min="6918" max="6918" width="7.85546875" customWidth="1"/>
    <col min="6919" max="6919" width="13.7109375" customWidth="1"/>
    <col min="6920" max="6920" width="3.42578125" customWidth="1"/>
    <col min="6921" max="6932" width="12.42578125" customWidth="1"/>
    <col min="6933" max="6933" width="14.42578125" customWidth="1"/>
    <col min="6934" max="6934" width="14" customWidth="1"/>
    <col min="6936" max="6936" width="19.7109375" customWidth="1"/>
    <col min="6937" max="6937" width="33.42578125" customWidth="1"/>
    <col min="7169" max="7169" width="3.28515625" customWidth="1"/>
    <col min="7170" max="7170" width="18.140625" customWidth="1"/>
    <col min="7171" max="7171" width="20.28515625" customWidth="1"/>
    <col min="7172" max="7172" width="12.42578125" customWidth="1"/>
    <col min="7173" max="7173" width="5.85546875" customWidth="1"/>
    <col min="7174" max="7174" width="7.85546875" customWidth="1"/>
    <col min="7175" max="7175" width="13.7109375" customWidth="1"/>
    <col min="7176" max="7176" width="3.42578125" customWidth="1"/>
    <col min="7177" max="7188" width="12.42578125" customWidth="1"/>
    <col min="7189" max="7189" width="14.42578125" customWidth="1"/>
    <col min="7190" max="7190" width="14" customWidth="1"/>
    <col min="7192" max="7192" width="19.7109375" customWidth="1"/>
    <col min="7193" max="7193" width="33.42578125" customWidth="1"/>
    <col min="7425" max="7425" width="3.28515625" customWidth="1"/>
    <col min="7426" max="7426" width="18.140625" customWidth="1"/>
    <col min="7427" max="7427" width="20.28515625" customWidth="1"/>
    <col min="7428" max="7428" width="12.42578125" customWidth="1"/>
    <col min="7429" max="7429" width="5.85546875" customWidth="1"/>
    <col min="7430" max="7430" width="7.85546875" customWidth="1"/>
    <col min="7431" max="7431" width="13.7109375" customWidth="1"/>
    <col min="7432" max="7432" width="3.42578125" customWidth="1"/>
    <col min="7433" max="7444" width="12.42578125" customWidth="1"/>
    <col min="7445" max="7445" width="14.42578125" customWidth="1"/>
    <col min="7446" max="7446" width="14" customWidth="1"/>
    <col min="7448" max="7448" width="19.7109375" customWidth="1"/>
    <col min="7449" max="7449" width="33.42578125" customWidth="1"/>
    <col min="7681" max="7681" width="3.28515625" customWidth="1"/>
    <col min="7682" max="7682" width="18.140625" customWidth="1"/>
    <col min="7683" max="7683" width="20.28515625" customWidth="1"/>
    <col min="7684" max="7684" width="12.42578125" customWidth="1"/>
    <col min="7685" max="7685" width="5.85546875" customWidth="1"/>
    <col min="7686" max="7686" width="7.85546875" customWidth="1"/>
    <col min="7687" max="7687" width="13.7109375" customWidth="1"/>
    <col min="7688" max="7688" width="3.42578125" customWidth="1"/>
    <col min="7689" max="7700" width="12.42578125" customWidth="1"/>
    <col min="7701" max="7701" width="14.42578125" customWidth="1"/>
    <col min="7702" max="7702" width="14" customWidth="1"/>
    <col min="7704" max="7704" width="19.7109375" customWidth="1"/>
    <col min="7705" max="7705" width="33.42578125" customWidth="1"/>
    <col min="7937" max="7937" width="3.28515625" customWidth="1"/>
    <col min="7938" max="7938" width="18.140625" customWidth="1"/>
    <col min="7939" max="7939" width="20.28515625" customWidth="1"/>
    <col min="7940" max="7940" width="12.42578125" customWidth="1"/>
    <col min="7941" max="7941" width="5.85546875" customWidth="1"/>
    <col min="7942" max="7942" width="7.85546875" customWidth="1"/>
    <col min="7943" max="7943" width="13.7109375" customWidth="1"/>
    <col min="7944" max="7944" width="3.42578125" customWidth="1"/>
    <col min="7945" max="7956" width="12.42578125" customWidth="1"/>
    <col min="7957" max="7957" width="14.42578125" customWidth="1"/>
    <col min="7958" max="7958" width="14" customWidth="1"/>
    <col min="7960" max="7960" width="19.7109375" customWidth="1"/>
    <col min="7961" max="7961" width="33.42578125" customWidth="1"/>
    <col min="8193" max="8193" width="3.28515625" customWidth="1"/>
    <col min="8194" max="8194" width="18.140625" customWidth="1"/>
    <col min="8195" max="8195" width="20.28515625" customWidth="1"/>
    <col min="8196" max="8196" width="12.42578125" customWidth="1"/>
    <col min="8197" max="8197" width="5.85546875" customWidth="1"/>
    <col min="8198" max="8198" width="7.85546875" customWidth="1"/>
    <col min="8199" max="8199" width="13.7109375" customWidth="1"/>
    <col min="8200" max="8200" width="3.42578125" customWidth="1"/>
    <col min="8201" max="8212" width="12.42578125" customWidth="1"/>
    <col min="8213" max="8213" width="14.42578125" customWidth="1"/>
    <col min="8214" max="8214" width="14" customWidth="1"/>
    <col min="8216" max="8216" width="19.7109375" customWidth="1"/>
    <col min="8217" max="8217" width="33.42578125" customWidth="1"/>
    <col min="8449" max="8449" width="3.28515625" customWidth="1"/>
    <col min="8450" max="8450" width="18.140625" customWidth="1"/>
    <col min="8451" max="8451" width="20.28515625" customWidth="1"/>
    <col min="8452" max="8452" width="12.42578125" customWidth="1"/>
    <col min="8453" max="8453" width="5.85546875" customWidth="1"/>
    <col min="8454" max="8454" width="7.85546875" customWidth="1"/>
    <col min="8455" max="8455" width="13.7109375" customWidth="1"/>
    <col min="8456" max="8456" width="3.42578125" customWidth="1"/>
    <col min="8457" max="8468" width="12.42578125" customWidth="1"/>
    <col min="8469" max="8469" width="14.42578125" customWidth="1"/>
    <col min="8470" max="8470" width="14" customWidth="1"/>
    <col min="8472" max="8472" width="19.7109375" customWidth="1"/>
    <col min="8473" max="8473" width="33.42578125" customWidth="1"/>
    <col min="8705" max="8705" width="3.28515625" customWidth="1"/>
    <col min="8706" max="8706" width="18.140625" customWidth="1"/>
    <col min="8707" max="8707" width="20.28515625" customWidth="1"/>
    <col min="8708" max="8708" width="12.42578125" customWidth="1"/>
    <col min="8709" max="8709" width="5.85546875" customWidth="1"/>
    <col min="8710" max="8710" width="7.85546875" customWidth="1"/>
    <col min="8711" max="8711" width="13.7109375" customWidth="1"/>
    <col min="8712" max="8712" width="3.42578125" customWidth="1"/>
    <col min="8713" max="8724" width="12.42578125" customWidth="1"/>
    <col min="8725" max="8725" width="14.42578125" customWidth="1"/>
    <col min="8726" max="8726" width="14" customWidth="1"/>
    <col min="8728" max="8728" width="19.7109375" customWidth="1"/>
    <col min="8729" max="8729" width="33.42578125" customWidth="1"/>
    <col min="8961" max="8961" width="3.28515625" customWidth="1"/>
    <col min="8962" max="8962" width="18.140625" customWidth="1"/>
    <col min="8963" max="8963" width="20.28515625" customWidth="1"/>
    <col min="8964" max="8964" width="12.42578125" customWidth="1"/>
    <col min="8965" max="8965" width="5.85546875" customWidth="1"/>
    <col min="8966" max="8966" width="7.85546875" customWidth="1"/>
    <col min="8967" max="8967" width="13.7109375" customWidth="1"/>
    <col min="8968" max="8968" width="3.42578125" customWidth="1"/>
    <col min="8969" max="8980" width="12.42578125" customWidth="1"/>
    <col min="8981" max="8981" width="14.42578125" customWidth="1"/>
    <col min="8982" max="8982" width="14" customWidth="1"/>
    <col min="8984" max="8984" width="19.7109375" customWidth="1"/>
    <col min="8985" max="8985" width="33.42578125" customWidth="1"/>
    <col min="9217" max="9217" width="3.28515625" customWidth="1"/>
    <col min="9218" max="9218" width="18.140625" customWidth="1"/>
    <col min="9219" max="9219" width="20.28515625" customWidth="1"/>
    <col min="9220" max="9220" width="12.42578125" customWidth="1"/>
    <col min="9221" max="9221" width="5.85546875" customWidth="1"/>
    <col min="9222" max="9222" width="7.85546875" customWidth="1"/>
    <col min="9223" max="9223" width="13.7109375" customWidth="1"/>
    <col min="9224" max="9224" width="3.42578125" customWidth="1"/>
    <col min="9225" max="9236" width="12.42578125" customWidth="1"/>
    <col min="9237" max="9237" width="14.42578125" customWidth="1"/>
    <col min="9238" max="9238" width="14" customWidth="1"/>
    <col min="9240" max="9240" width="19.7109375" customWidth="1"/>
    <col min="9241" max="9241" width="33.42578125" customWidth="1"/>
    <col min="9473" max="9473" width="3.28515625" customWidth="1"/>
    <col min="9474" max="9474" width="18.140625" customWidth="1"/>
    <col min="9475" max="9475" width="20.28515625" customWidth="1"/>
    <col min="9476" max="9476" width="12.42578125" customWidth="1"/>
    <col min="9477" max="9477" width="5.85546875" customWidth="1"/>
    <col min="9478" max="9478" width="7.85546875" customWidth="1"/>
    <col min="9479" max="9479" width="13.7109375" customWidth="1"/>
    <col min="9480" max="9480" width="3.42578125" customWidth="1"/>
    <col min="9481" max="9492" width="12.42578125" customWidth="1"/>
    <col min="9493" max="9493" width="14.42578125" customWidth="1"/>
    <col min="9494" max="9494" width="14" customWidth="1"/>
    <col min="9496" max="9496" width="19.7109375" customWidth="1"/>
    <col min="9497" max="9497" width="33.42578125" customWidth="1"/>
    <col min="9729" max="9729" width="3.28515625" customWidth="1"/>
    <col min="9730" max="9730" width="18.140625" customWidth="1"/>
    <col min="9731" max="9731" width="20.28515625" customWidth="1"/>
    <col min="9732" max="9732" width="12.42578125" customWidth="1"/>
    <col min="9733" max="9733" width="5.85546875" customWidth="1"/>
    <col min="9734" max="9734" width="7.85546875" customWidth="1"/>
    <col min="9735" max="9735" width="13.7109375" customWidth="1"/>
    <col min="9736" max="9736" width="3.42578125" customWidth="1"/>
    <col min="9737" max="9748" width="12.42578125" customWidth="1"/>
    <col min="9749" max="9749" width="14.42578125" customWidth="1"/>
    <col min="9750" max="9750" width="14" customWidth="1"/>
    <col min="9752" max="9752" width="19.7109375" customWidth="1"/>
    <col min="9753" max="9753" width="33.42578125" customWidth="1"/>
    <col min="9985" max="9985" width="3.28515625" customWidth="1"/>
    <col min="9986" max="9986" width="18.140625" customWidth="1"/>
    <col min="9987" max="9987" width="20.28515625" customWidth="1"/>
    <col min="9988" max="9988" width="12.42578125" customWidth="1"/>
    <col min="9989" max="9989" width="5.85546875" customWidth="1"/>
    <col min="9990" max="9990" width="7.85546875" customWidth="1"/>
    <col min="9991" max="9991" width="13.7109375" customWidth="1"/>
    <col min="9992" max="9992" width="3.42578125" customWidth="1"/>
    <col min="9993" max="10004" width="12.42578125" customWidth="1"/>
    <col min="10005" max="10005" width="14.42578125" customWidth="1"/>
    <col min="10006" max="10006" width="14" customWidth="1"/>
    <col min="10008" max="10008" width="19.7109375" customWidth="1"/>
    <col min="10009" max="10009" width="33.42578125" customWidth="1"/>
    <col min="10241" max="10241" width="3.28515625" customWidth="1"/>
    <col min="10242" max="10242" width="18.140625" customWidth="1"/>
    <col min="10243" max="10243" width="20.28515625" customWidth="1"/>
    <col min="10244" max="10244" width="12.42578125" customWidth="1"/>
    <col min="10245" max="10245" width="5.85546875" customWidth="1"/>
    <col min="10246" max="10246" width="7.85546875" customWidth="1"/>
    <col min="10247" max="10247" width="13.7109375" customWidth="1"/>
    <col min="10248" max="10248" width="3.42578125" customWidth="1"/>
    <col min="10249" max="10260" width="12.42578125" customWidth="1"/>
    <col min="10261" max="10261" width="14.42578125" customWidth="1"/>
    <col min="10262" max="10262" width="14" customWidth="1"/>
    <col min="10264" max="10264" width="19.7109375" customWidth="1"/>
    <col min="10265" max="10265" width="33.42578125" customWidth="1"/>
    <col min="10497" max="10497" width="3.28515625" customWidth="1"/>
    <col min="10498" max="10498" width="18.140625" customWidth="1"/>
    <col min="10499" max="10499" width="20.28515625" customWidth="1"/>
    <col min="10500" max="10500" width="12.42578125" customWidth="1"/>
    <col min="10501" max="10501" width="5.85546875" customWidth="1"/>
    <col min="10502" max="10502" width="7.85546875" customWidth="1"/>
    <col min="10503" max="10503" width="13.7109375" customWidth="1"/>
    <col min="10504" max="10504" width="3.42578125" customWidth="1"/>
    <col min="10505" max="10516" width="12.42578125" customWidth="1"/>
    <col min="10517" max="10517" width="14.42578125" customWidth="1"/>
    <col min="10518" max="10518" width="14" customWidth="1"/>
    <col min="10520" max="10520" width="19.7109375" customWidth="1"/>
    <col min="10521" max="10521" width="33.42578125" customWidth="1"/>
    <col min="10753" max="10753" width="3.28515625" customWidth="1"/>
    <col min="10754" max="10754" width="18.140625" customWidth="1"/>
    <col min="10755" max="10755" width="20.28515625" customWidth="1"/>
    <col min="10756" max="10756" width="12.42578125" customWidth="1"/>
    <col min="10757" max="10757" width="5.85546875" customWidth="1"/>
    <col min="10758" max="10758" width="7.85546875" customWidth="1"/>
    <col min="10759" max="10759" width="13.7109375" customWidth="1"/>
    <col min="10760" max="10760" width="3.42578125" customWidth="1"/>
    <col min="10761" max="10772" width="12.42578125" customWidth="1"/>
    <col min="10773" max="10773" width="14.42578125" customWidth="1"/>
    <col min="10774" max="10774" width="14" customWidth="1"/>
    <col min="10776" max="10776" width="19.7109375" customWidth="1"/>
    <col min="10777" max="10777" width="33.42578125" customWidth="1"/>
    <col min="11009" max="11009" width="3.28515625" customWidth="1"/>
    <col min="11010" max="11010" width="18.140625" customWidth="1"/>
    <col min="11011" max="11011" width="20.28515625" customWidth="1"/>
    <col min="11012" max="11012" width="12.42578125" customWidth="1"/>
    <col min="11013" max="11013" width="5.85546875" customWidth="1"/>
    <col min="11014" max="11014" width="7.85546875" customWidth="1"/>
    <col min="11015" max="11015" width="13.7109375" customWidth="1"/>
    <col min="11016" max="11016" width="3.42578125" customWidth="1"/>
    <col min="11017" max="11028" width="12.42578125" customWidth="1"/>
    <col min="11029" max="11029" width="14.42578125" customWidth="1"/>
    <col min="11030" max="11030" width="14" customWidth="1"/>
    <col min="11032" max="11032" width="19.7109375" customWidth="1"/>
    <col min="11033" max="11033" width="33.42578125" customWidth="1"/>
    <col min="11265" max="11265" width="3.28515625" customWidth="1"/>
    <col min="11266" max="11266" width="18.140625" customWidth="1"/>
    <col min="11267" max="11267" width="20.28515625" customWidth="1"/>
    <col min="11268" max="11268" width="12.42578125" customWidth="1"/>
    <col min="11269" max="11269" width="5.85546875" customWidth="1"/>
    <col min="11270" max="11270" width="7.85546875" customWidth="1"/>
    <col min="11271" max="11271" width="13.7109375" customWidth="1"/>
    <col min="11272" max="11272" width="3.42578125" customWidth="1"/>
    <col min="11273" max="11284" width="12.42578125" customWidth="1"/>
    <col min="11285" max="11285" width="14.42578125" customWidth="1"/>
    <col min="11286" max="11286" width="14" customWidth="1"/>
    <col min="11288" max="11288" width="19.7109375" customWidth="1"/>
    <col min="11289" max="11289" width="33.42578125" customWidth="1"/>
    <col min="11521" max="11521" width="3.28515625" customWidth="1"/>
    <col min="11522" max="11522" width="18.140625" customWidth="1"/>
    <col min="11523" max="11523" width="20.28515625" customWidth="1"/>
    <col min="11524" max="11524" width="12.42578125" customWidth="1"/>
    <col min="11525" max="11525" width="5.85546875" customWidth="1"/>
    <col min="11526" max="11526" width="7.85546875" customWidth="1"/>
    <col min="11527" max="11527" width="13.7109375" customWidth="1"/>
    <col min="11528" max="11528" width="3.42578125" customWidth="1"/>
    <col min="11529" max="11540" width="12.42578125" customWidth="1"/>
    <col min="11541" max="11541" width="14.42578125" customWidth="1"/>
    <col min="11542" max="11542" width="14" customWidth="1"/>
    <col min="11544" max="11544" width="19.7109375" customWidth="1"/>
    <col min="11545" max="11545" width="33.42578125" customWidth="1"/>
    <col min="11777" max="11777" width="3.28515625" customWidth="1"/>
    <col min="11778" max="11778" width="18.140625" customWidth="1"/>
    <col min="11779" max="11779" width="20.28515625" customWidth="1"/>
    <col min="11780" max="11780" width="12.42578125" customWidth="1"/>
    <col min="11781" max="11781" width="5.85546875" customWidth="1"/>
    <col min="11782" max="11782" width="7.85546875" customWidth="1"/>
    <col min="11783" max="11783" width="13.7109375" customWidth="1"/>
    <col min="11784" max="11784" width="3.42578125" customWidth="1"/>
    <col min="11785" max="11796" width="12.42578125" customWidth="1"/>
    <col min="11797" max="11797" width="14.42578125" customWidth="1"/>
    <col min="11798" max="11798" width="14" customWidth="1"/>
    <col min="11800" max="11800" width="19.7109375" customWidth="1"/>
    <col min="11801" max="11801" width="33.42578125" customWidth="1"/>
    <col min="12033" max="12033" width="3.28515625" customWidth="1"/>
    <col min="12034" max="12034" width="18.140625" customWidth="1"/>
    <col min="12035" max="12035" width="20.28515625" customWidth="1"/>
    <col min="12036" max="12036" width="12.42578125" customWidth="1"/>
    <col min="12037" max="12037" width="5.85546875" customWidth="1"/>
    <col min="12038" max="12038" width="7.85546875" customWidth="1"/>
    <col min="12039" max="12039" width="13.7109375" customWidth="1"/>
    <col min="12040" max="12040" width="3.42578125" customWidth="1"/>
    <col min="12041" max="12052" width="12.42578125" customWidth="1"/>
    <col min="12053" max="12053" width="14.42578125" customWidth="1"/>
    <col min="12054" max="12054" width="14" customWidth="1"/>
    <col min="12056" max="12056" width="19.7109375" customWidth="1"/>
    <col min="12057" max="12057" width="33.42578125" customWidth="1"/>
    <col min="12289" max="12289" width="3.28515625" customWidth="1"/>
    <col min="12290" max="12290" width="18.140625" customWidth="1"/>
    <col min="12291" max="12291" width="20.28515625" customWidth="1"/>
    <col min="12292" max="12292" width="12.42578125" customWidth="1"/>
    <col min="12293" max="12293" width="5.85546875" customWidth="1"/>
    <col min="12294" max="12294" width="7.85546875" customWidth="1"/>
    <col min="12295" max="12295" width="13.7109375" customWidth="1"/>
    <col min="12296" max="12296" width="3.42578125" customWidth="1"/>
    <col min="12297" max="12308" width="12.42578125" customWidth="1"/>
    <col min="12309" max="12309" width="14.42578125" customWidth="1"/>
    <col min="12310" max="12310" width="14" customWidth="1"/>
    <col min="12312" max="12312" width="19.7109375" customWidth="1"/>
    <col min="12313" max="12313" width="33.42578125" customWidth="1"/>
    <col min="12545" max="12545" width="3.28515625" customWidth="1"/>
    <col min="12546" max="12546" width="18.140625" customWidth="1"/>
    <col min="12547" max="12547" width="20.28515625" customWidth="1"/>
    <col min="12548" max="12548" width="12.42578125" customWidth="1"/>
    <col min="12549" max="12549" width="5.85546875" customWidth="1"/>
    <col min="12550" max="12550" width="7.85546875" customWidth="1"/>
    <col min="12551" max="12551" width="13.7109375" customWidth="1"/>
    <col min="12552" max="12552" width="3.42578125" customWidth="1"/>
    <col min="12553" max="12564" width="12.42578125" customWidth="1"/>
    <col min="12565" max="12565" width="14.42578125" customWidth="1"/>
    <col min="12566" max="12566" width="14" customWidth="1"/>
    <col min="12568" max="12568" width="19.7109375" customWidth="1"/>
    <col min="12569" max="12569" width="33.42578125" customWidth="1"/>
    <col min="12801" max="12801" width="3.28515625" customWidth="1"/>
    <col min="12802" max="12802" width="18.140625" customWidth="1"/>
    <col min="12803" max="12803" width="20.28515625" customWidth="1"/>
    <col min="12804" max="12804" width="12.42578125" customWidth="1"/>
    <col min="12805" max="12805" width="5.85546875" customWidth="1"/>
    <col min="12806" max="12806" width="7.85546875" customWidth="1"/>
    <col min="12807" max="12807" width="13.7109375" customWidth="1"/>
    <col min="12808" max="12808" width="3.42578125" customWidth="1"/>
    <col min="12809" max="12820" width="12.42578125" customWidth="1"/>
    <col min="12821" max="12821" width="14.42578125" customWidth="1"/>
    <col min="12822" max="12822" width="14" customWidth="1"/>
    <col min="12824" max="12824" width="19.7109375" customWidth="1"/>
    <col min="12825" max="12825" width="33.42578125" customWidth="1"/>
    <col min="13057" max="13057" width="3.28515625" customWidth="1"/>
    <col min="13058" max="13058" width="18.140625" customWidth="1"/>
    <col min="13059" max="13059" width="20.28515625" customWidth="1"/>
    <col min="13060" max="13060" width="12.42578125" customWidth="1"/>
    <col min="13061" max="13061" width="5.85546875" customWidth="1"/>
    <col min="13062" max="13062" width="7.85546875" customWidth="1"/>
    <col min="13063" max="13063" width="13.7109375" customWidth="1"/>
    <col min="13064" max="13064" width="3.42578125" customWidth="1"/>
    <col min="13065" max="13076" width="12.42578125" customWidth="1"/>
    <col min="13077" max="13077" width="14.42578125" customWidth="1"/>
    <col min="13078" max="13078" width="14" customWidth="1"/>
    <col min="13080" max="13080" width="19.7109375" customWidth="1"/>
    <col min="13081" max="13081" width="33.42578125" customWidth="1"/>
    <col min="13313" max="13313" width="3.28515625" customWidth="1"/>
    <col min="13314" max="13314" width="18.140625" customWidth="1"/>
    <col min="13315" max="13315" width="20.28515625" customWidth="1"/>
    <col min="13316" max="13316" width="12.42578125" customWidth="1"/>
    <col min="13317" max="13317" width="5.85546875" customWidth="1"/>
    <col min="13318" max="13318" width="7.85546875" customWidth="1"/>
    <col min="13319" max="13319" width="13.7109375" customWidth="1"/>
    <col min="13320" max="13320" width="3.42578125" customWidth="1"/>
    <col min="13321" max="13332" width="12.42578125" customWidth="1"/>
    <col min="13333" max="13333" width="14.42578125" customWidth="1"/>
    <col min="13334" max="13334" width="14" customWidth="1"/>
    <col min="13336" max="13336" width="19.7109375" customWidth="1"/>
    <col min="13337" max="13337" width="33.42578125" customWidth="1"/>
    <col min="13569" max="13569" width="3.28515625" customWidth="1"/>
    <col min="13570" max="13570" width="18.140625" customWidth="1"/>
    <col min="13571" max="13571" width="20.28515625" customWidth="1"/>
    <col min="13572" max="13572" width="12.42578125" customWidth="1"/>
    <col min="13573" max="13573" width="5.85546875" customWidth="1"/>
    <col min="13574" max="13574" width="7.85546875" customWidth="1"/>
    <col min="13575" max="13575" width="13.7109375" customWidth="1"/>
    <col min="13576" max="13576" width="3.42578125" customWidth="1"/>
    <col min="13577" max="13588" width="12.42578125" customWidth="1"/>
    <col min="13589" max="13589" width="14.42578125" customWidth="1"/>
    <col min="13590" max="13590" width="14" customWidth="1"/>
    <col min="13592" max="13592" width="19.7109375" customWidth="1"/>
    <col min="13593" max="13593" width="33.42578125" customWidth="1"/>
    <col min="13825" max="13825" width="3.28515625" customWidth="1"/>
    <col min="13826" max="13826" width="18.140625" customWidth="1"/>
    <col min="13827" max="13827" width="20.28515625" customWidth="1"/>
    <col min="13828" max="13828" width="12.42578125" customWidth="1"/>
    <col min="13829" max="13829" width="5.85546875" customWidth="1"/>
    <col min="13830" max="13830" width="7.85546875" customWidth="1"/>
    <col min="13831" max="13831" width="13.7109375" customWidth="1"/>
    <col min="13832" max="13832" width="3.42578125" customWidth="1"/>
    <col min="13833" max="13844" width="12.42578125" customWidth="1"/>
    <col min="13845" max="13845" width="14.42578125" customWidth="1"/>
    <col min="13846" max="13846" width="14" customWidth="1"/>
    <col min="13848" max="13848" width="19.7109375" customWidth="1"/>
    <col min="13849" max="13849" width="33.42578125" customWidth="1"/>
    <col min="14081" max="14081" width="3.28515625" customWidth="1"/>
    <col min="14082" max="14082" width="18.140625" customWidth="1"/>
    <col min="14083" max="14083" width="20.28515625" customWidth="1"/>
    <col min="14084" max="14084" width="12.42578125" customWidth="1"/>
    <col min="14085" max="14085" width="5.85546875" customWidth="1"/>
    <col min="14086" max="14086" width="7.85546875" customWidth="1"/>
    <col min="14087" max="14087" width="13.7109375" customWidth="1"/>
    <col min="14088" max="14088" width="3.42578125" customWidth="1"/>
    <col min="14089" max="14100" width="12.42578125" customWidth="1"/>
    <col min="14101" max="14101" width="14.42578125" customWidth="1"/>
    <col min="14102" max="14102" width="14" customWidth="1"/>
    <col min="14104" max="14104" width="19.7109375" customWidth="1"/>
    <col min="14105" max="14105" width="33.42578125" customWidth="1"/>
    <col min="14337" max="14337" width="3.28515625" customWidth="1"/>
    <col min="14338" max="14338" width="18.140625" customWidth="1"/>
    <col min="14339" max="14339" width="20.28515625" customWidth="1"/>
    <col min="14340" max="14340" width="12.42578125" customWidth="1"/>
    <col min="14341" max="14341" width="5.85546875" customWidth="1"/>
    <col min="14342" max="14342" width="7.85546875" customWidth="1"/>
    <col min="14343" max="14343" width="13.7109375" customWidth="1"/>
    <col min="14344" max="14344" width="3.42578125" customWidth="1"/>
    <col min="14345" max="14356" width="12.42578125" customWidth="1"/>
    <col min="14357" max="14357" width="14.42578125" customWidth="1"/>
    <col min="14358" max="14358" width="14" customWidth="1"/>
    <col min="14360" max="14360" width="19.7109375" customWidth="1"/>
    <col min="14361" max="14361" width="33.42578125" customWidth="1"/>
    <col min="14593" max="14593" width="3.28515625" customWidth="1"/>
    <col min="14594" max="14594" width="18.140625" customWidth="1"/>
    <col min="14595" max="14595" width="20.28515625" customWidth="1"/>
    <col min="14596" max="14596" width="12.42578125" customWidth="1"/>
    <col min="14597" max="14597" width="5.85546875" customWidth="1"/>
    <col min="14598" max="14598" width="7.85546875" customWidth="1"/>
    <col min="14599" max="14599" width="13.7109375" customWidth="1"/>
    <col min="14600" max="14600" width="3.42578125" customWidth="1"/>
    <col min="14601" max="14612" width="12.42578125" customWidth="1"/>
    <col min="14613" max="14613" width="14.42578125" customWidth="1"/>
    <col min="14614" max="14614" width="14" customWidth="1"/>
    <col min="14616" max="14616" width="19.7109375" customWidth="1"/>
    <col min="14617" max="14617" width="33.42578125" customWidth="1"/>
    <col min="14849" max="14849" width="3.28515625" customWidth="1"/>
    <col min="14850" max="14850" width="18.140625" customWidth="1"/>
    <col min="14851" max="14851" width="20.28515625" customWidth="1"/>
    <col min="14852" max="14852" width="12.42578125" customWidth="1"/>
    <col min="14853" max="14853" width="5.85546875" customWidth="1"/>
    <col min="14854" max="14854" width="7.85546875" customWidth="1"/>
    <col min="14855" max="14855" width="13.7109375" customWidth="1"/>
    <col min="14856" max="14856" width="3.42578125" customWidth="1"/>
    <col min="14857" max="14868" width="12.42578125" customWidth="1"/>
    <col min="14869" max="14869" width="14.42578125" customWidth="1"/>
    <col min="14870" max="14870" width="14" customWidth="1"/>
    <col min="14872" max="14872" width="19.7109375" customWidth="1"/>
    <col min="14873" max="14873" width="33.42578125" customWidth="1"/>
    <col min="15105" max="15105" width="3.28515625" customWidth="1"/>
    <col min="15106" max="15106" width="18.140625" customWidth="1"/>
    <col min="15107" max="15107" width="20.28515625" customWidth="1"/>
    <col min="15108" max="15108" width="12.42578125" customWidth="1"/>
    <col min="15109" max="15109" width="5.85546875" customWidth="1"/>
    <col min="15110" max="15110" width="7.85546875" customWidth="1"/>
    <col min="15111" max="15111" width="13.7109375" customWidth="1"/>
    <col min="15112" max="15112" width="3.42578125" customWidth="1"/>
    <col min="15113" max="15124" width="12.42578125" customWidth="1"/>
    <col min="15125" max="15125" width="14.42578125" customWidth="1"/>
    <col min="15126" max="15126" width="14" customWidth="1"/>
    <col min="15128" max="15128" width="19.7109375" customWidth="1"/>
    <col min="15129" max="15129" width="33.42578125" customWidth="1"/>
    <col min="15361" max="15361" width="3.28515625" customWidth="1"/>
    <col min="15362" max="15362" width="18.140625" customWidth="1"/>
    <col min="15363" max="15363" width="20.28515625" customWidth="1"/>
    <col min="15364" max="15364" width="12.42578125" customWidth="1"/>
    <col min="15365" max="15365" width="5.85546875" customWidth="1"/>
    <col min="15366" max="15366" width="7.85546875" customWidth="1"/>
    <col min="15367" max="15367" width="13.7109375" customWidth="1"/>
    <col min="15368" max="15368" width="3.42578125" customWidth="1"/>
    <col min="15369" max="15380" width="12.42578125" customWidth="1"/>
    <col min="15381" max="15381" width="14.42578125" customWidth="1"/>
    <col min="15382" max="15382" width="14" customWidth="1"/>
    <col min="15384" max="15384" width="19.7109375" customWidth="1"/>
    <col min="15385" max="15385" width="33.42578125" customWidth="1"/>
    <col min="15617" max="15617" width="3.28515625" customWidth="1"/>
    <col min="15618" max="15618" width="18.140625" customWidth="1"/>
    <col min="15619" max="15619" width="20.28515625" customWidth="1"/>
    <col min="15620" max="15620" width="12.42578125" customWidth="1"/>
    <col min="15621" max="15621" width="5.85546875" customWidth="1"/>
    <col min="15622" max="15622" width="7.85546875" customWidth="1"/>
    <col min="15623" max="15623" width="13.7109375" customWidth="1"/>
    <col min="15624" max="15624" width="3.42578125" customWidth="1"/>
    <col min="15625" max="15636" width="12.42578125" customWidth="1"/>
    <col min="15637" max="15637" width="14.42578125" customWidth="1"/>
    <col min="15638" max="15638" width="14" customWidth="1"/>
    <col min="15640" max="15640" width="19.7109375" customWidth="1"/>
    <col min="15641" max="15641" width="33.42578125" customWidth="1"/>
    <col min="15873" max="15873" width="3.28515625" customWidth="1"/>
    <col min="15874" max="15874" width="18.140625" customWidth="1"/>
    <col min="15875" max="15875" width="20.28515625" customWidth="1"/>
    <col min="15876" max="15876" width="12.42578125" customWidth="1"/>
    <col min="15877" max="15877" width="5.85546875" customWidth="1"/>
    <col min="15878" max="15878" width="7.85546875" customWidth="1"/>
    <col min="15879" max="15879" width="13.7109375" customWidth="1"/>
    <col min="15880" max="15880" width="3.42578125" customWidth="1"/>
    <col min="15881" max="15892" width="12.42578125" customWidth="1"/>
    <col min="15893" max="15893" width="14.42578125" customWidth="1"/>
    <col min="15894" max="15894" width="14" customWidth="1"/>
    <col min="15896" max="15896" width="19.7109375" customWidth="1"/>
    <col min="15897" max="15897" width="33.42578125" customWidth="1"/>
    <col min="16129" max="16129" width="3.28515625" customWidth="1"/>
    <col min="16130" max="16130" width="18.140625" customWidth="1"/>
    <col min="16131" max="16131" width="20.28515625" customWidth="1"/>
    <col min="16132" max="16132" width="12.42578125" customWidth="1"/>
    <col min="16133" max="16133" width="5.85546875" customWidth="1"/>
    <col min="16134" max="16134" width="7.85546875" customWidth="1"/>
    <col min="16135" max="16135" width="13.7109375" customWidth="1"/>
    <col min="16136" max="16136" width="3.42578125" customWidth="1"/>
    <col min="16137" max="16148" width="12.42578125" customWidth="1"/>
    <col min="16149" max="16149" width="14.42578125" customWidth="1"/>
    <col min="16150" max="16150" width="14" customWidth="1"/>
    <col min="16152" max="16152" width="19.7109375" customWidth="1"/>
    <col min="16153" max="16153" width="33.42578125" customWidth="1"/>
  </cols>
  <sheetData>
    <row r="2" spans="2:23" ht="18" x14ac:dyDescent="0.25">
      <c r="B2" s="23" t="s">
        <v>80</v>
      </c>
    </row>
    <row r="3" spans="2:23" ht="18" x14ac:dyDescent="0.25">
      <c r="B3" s="23" t="s">
        <v>90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2:23" ht="15.75" thickBot="1" x14ac:dyDescent="0.3">
      <c r="B4" s="35" t="s">
        <v>91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</row>
    <row r="5" spans="2:23" ht="72" customHeight="1" x14ac:dyDescent="0.25">
      <c r="B5" s="36" t="s">
        <v>23</v>
      </c>
      <c r="C5" s="37" t="s">
        <v>22</v>
      </c>
      <c r="D5" s="188" t="s">
        <v>43</v>
      </c>
      <c r="E5" s="183" t="s">
        <v>44</v>
      </c>
      <c r="F5" s="40" t="s">
        <v>45</v>
      </c>
      <c r="G5" s="41" t="s">
        <v>21</v>
      </c>
      <c r="H5" s="42" t="s">
        <v>46</v>
      </c>
      <c r="I5" s="43" t="s">
        <v>47</v>
      </c>
      <c r="J5" s="44"/>
      <c r="K5" s="44"/>
      <c r="L5" s="44"/>
      <c r="M5" s="44"/>
      <c r="N5" s="44"/>
      <c r="O5" s="44"/>
      <c r="P5" s="44"/>
      <c r="Q5" s="44"/>
      <c r="R5" s="44"/>
      <c r="S5" s="44"/>
      <c r="T5" s="44"/>
      <c r="U5" s="44"/>
      <c r="V5" s="45"/>
    </row>
    <row r="6" spans="2:23" ht="15.75" x14ac:dyDescent="0.25">
      <c r="B6" s="46"/>
      <c r="C6" s="47"/>
      <c r="D6" s="189"/>
      <c r="E6" s="184"/>
      <c r="F6" s="50"/>
      <c r="G6" s="51"/>
      <c r="H6" s="52"/>
      <c r="I6" s="53" t="s">
        <v>20</v>
      </c>
      <c r="J6" s="53" t="s">
        <v>19</v>
      </c>
      <c r="K6" s="53" t="s">
        <v>18</v>
      </c>
      <c r="L6" s="53" t="s">
        <v>3</v>
      </c>
      <c r="M6" s="53" t="s">
        <v>1</v>
      </c>
      <c r="N6" s="53" t="s">
        <v>17</v>
      </c>
      <c r="O6" s="53" t="s">
        <v>0</v>
      </c>
      <c r="P6" s="53" t="s">
        <v>16</v>
      </c>
      <c r="Q6" s="53" t="s">
        <v>4</v>
      </c>
      <c r="R6" s="53" t="s">
        <v>15</v>
      </c>
      <c r="S6" s="53" t="s">
        <v>14</v>
      </c>
      <c r="T6" s="54" t="s">
        <v>13</v>
      </c>
      <c r="U6" s="54" t="s">
        <v>2</v>
      </c>
      <c r="V6" s="54" t="s">
        <v>12</v>
      </c>
    </row>
    <row r="7" spans="2:23" ht="18" x14ac:dyDescent="0.25">
      <c r="B7" s="55"/>
      <c r="C7" s="47" t="s">
        <v>11</v>
      </c>
      <c r="D7" s="190"/>
      <c r="E7" s="185"/>
      <c r="F7" s="58"/>
      <c r="G7" s="59" t="s">
        <v>10</v>
      </c>
      <c r="H7" s="60"/>
      <c r="I7" s="61" t="s">
        <v>9</v>
      </c>
      <c r="J7" s="61" t="s">
        <v>9</v>
      </c>
      <c r="K7" s="61" t="s">
        <v>9</v>
      </c>
      <c r="L7" s="61" t="s">
        <v>9</v>
      </c>
      <c r="M7" s="61" t="s">
        <v>9</v>
      </c>
      <c r="N7" s="61" t="s">
        <v>9</v>
      </c>
      <c r="O7" s="61" t="s">
        <v>9</v>
      </c>
      <c r="P7" s="61" t="s">
        <v>9</v>
      </c>
      <c r="Q7" s="61" t="s">
        <v>9</v>
      </c>
      <c r="R7" s="61" t="s">
        <v>9</v>
      </c>
      <c r="S7" s="61" t="s">
        <v>9</v>
      </c>
      <c r="T7" s="62" t="s">
        <v>9</v>
      </c>
      <c r="U7" s="62" t="s">
        <v>9</v>
      </c>
      <c r="V7" s="62" t="s">
        <v>9</v>
      </c>
    </row>
    <row r="8" spans="2:23" ht="18.75" thickBot="1" x14ac:dyDescent="0.3">
      <c r="B8" s="63"/>
      <c r="C8" s="64"/>
      <c r="D8" s="191"/>
      <c r="E8" s="186"/>
      <c r="F8" s="67"/>
      <c r="G8" s="68"/>
      <c r="H8" s="69"/>
      <c r="I8" s="70" t="s">
        <v>5</v>
      </c>
      <c r="J8" s="70" t="s">
        <v>25</v>
      </c>
      <c r="K8" s="70" t="s">
        <v>26</v>
      </c>
      <c r="L8" s="70" t="s">
        <v>27</v>
      </c>
      <c r="M8" s="70" t="s">
        <v>28</v>
      </c>
      <c r="N8" s="70" t="s">
        <v>29</v>
      </c>
      <c r="O8" s="70" t="s">
        <v>30</v>
      </c>
      <c r="P8" s="70" t="s">
        <v>31</v>
      </c>
      <c r="Q8" s="70" t="s">
        <v>32</v>
      </c>
      <c r="R8" s="70" t="s">
        <v>33</v>
      </c>
      <c r="S8" s="70" t="s">
        <v>34</v>
      </c>
      <c r="T8" s="71" t="s">
        <v>35</v>
      </c>
      <c r="U8" s="71" t="s">
        <v>36</v>
      </c>
      <c r="V8" s="71" t="s">
        <v>48</v>
      </c>
    </row>
    <row r="9" spans="2:23" ht="18" x14ac:dyDescent="0.25">
      <c r="B9" s="55"/>
      <c r="C9" s="6"/>
      <c r="D9" s="27"/>
      <c r="E9" s="72"/>
      <c r="F9" s="169" t="s">
        <v>49</v>
      </c>
      <c r="G9" s="73">
        <v>0.2</v>
      </c>
      <c r="H9" s="74" t="s">
        <v>8</v>
      </c>
      <c r="I9" s="75">
        <f>I10*1.2</f>
        <v>3323.1145199999996</v>
      </c>
      <c r="J9" s="76">
        <f>I9*1.03</f>
        <v>3422.8079555999998</v>
      </c>
      <c r="K9" s="76">
        <f t="shared" ref="K9:V12" si="0">J9*1.03</f>
        <v>3525.4921942679998</v>
      </c>
      <c r="L9" s="76">
        <f t="shared" si="0"/>
        <v>3631.2569600960401</v>
      </c>
      <c r="M9" s="76">
        <f t="shared" si="0"/>
        <v>3740.1946688989215</v>
      </c>
      <c r="N9" s="76">
        <f t="shared" si="0"/>
        <v>3852.400508965889</v>
      </c>
      <c r="O9" s="76">
        <f t="shared" si="0"/>
        <v>3967.9725242348659</v>
      </c>
      <c r="P9" s="76">
        <f t="shared" si="0"/>
        <v>4087.0116999619117</v>
      </c>
      <c r="Q9" s="76">
        <f t="shared" si="0"/>
        <v>4209.6220509607692</v>
      </c>
      <c r="R9" s="76">
        <f t="shared" si="0"/>
        <v>4335.9107124895927</v>
      </c>
      <c r="S9" s="76">
        <f t="shared" si="0"/>
        <v>4465.9880338642806</v>
      </c>
      <c r="T9" s="77">
        <f t="shared" si="0"/>
        <v>4599.9676748802094</v>
      </c>
      <c r="U9" s="77">
        <f t="shared" si="0"/>
        <v>4737.966705126616</v>
      </c>
      <c r="V9" s="77">
        <f t="shared" si="0"/>
        <v>4880.1057062804148</v>
      </c>
    </row>
    <row r="10" spans="2:23" x14ac:dyDescent="0.25">
      <c r="B10" s="55"/>
      <c r="C10" s="7"/>
      <c r="D10" s="24"/>
      <c r="E10" s="78"/>
      <c r="F10" s="175" t="s">
        <v>50</v>
      </c>
      <c r="G10" s="80">
        <v>0.15</v>
      </c>
      <c r="H10" s="81" t="s">
        <v>7</v>
      </c>
      <c r="I10" s="82">
        <f>I11*1.15</f>
        <v>2769.2620999999999</v>
      </c>
      <c r="J10" s="4">
        <f>I10*1.03</f>
        <v>2852.3399629999999</v>
      </c>
      <c r="K10" s="4">
        <f t="shared" si="0"/>
        <v>2937.9101618899999</v>
      </c>
      <c r="L10" s="4">
        <f t="shared" si="0"/>
        <v>3026.0474667467001</v>
      </c>
      <c r="M10" s="4">
        <f t="shared" si="0"/>
        <v>3116.8288907491014</v>
      </c>
      <c r="N10" s="4">
        <f t="shared" si="0"/>
        <v>3210.3337574715747</v>
      </c>
      <c r="O10" s="4">
        <f t="shared" si="0"/>
        <v>3306.643770195722</v>
      </c>
      <c r="P10" s="4">
        <f t="shared" si="0"/>
        <v>3405.8430833015937</v>
      </c>
      <c r="Q10" s="4">
        <f t="shared" si="0"/>
        <v>3508.0183758006415</v>
      </c>
      <c r="R10" s="4">
        <f t="shared" si="0"/>
        <v>3613.2589270746607</v>
      </c>
      <c r="S10" s="4">
        <f t="shared" si="0"/>
        <v>3721.6566948869008</v>
      </c>
      <c r="T10" s="30">
        <f t="shared" si="0"/>
        <v>3833.306395733508</v>
      </c>
      <c r="U10" s="30">
        <f t="shared" si="0"/>
        <v>3948.3055876055132</v>
      </c>
      <c r="V10" s="30">
        <f t="shared" si="0"/>
        <v>4066.7547552336787</v>
      </c>
    </row>
    <row r="11" spans="2:23" ht="60" customHeight="1" x14ac:dyDescent="0.25">
      <c r="B11" s="46" t="s">
        <v>51</v>
      </c>
      <c r="C11" s="83" t="s">
        <v>52</v>
      </c>
      <c r="D11" s="192" t="s">
        <v>53</v>
      </c>
      <c r="E11" s="187" t="s">
        <v>54</v>
      </c>
      <c r="F11" s="178" t="s">
        <v>55</v>
      </c>
      <c r="G11" s="80">
        <v>0.1</v>
      </c>
      <c r="H11" s="81" t="s">
        <v>6</v>
      </c>
      <c r="I11" s="82">
        <f>I12*1.1</f>
        <v>2408.0540000000001</v>
      </c>
      <c r="J11" s="4">
        <f>I11*1.03</f>
        <v>2480.2956200000003</v>
      </c>
      <c r="K11" s="4">
        <f t="shared" si="0"/>
        <v>2554.7044886000003</v>
      </c>
      <c r="L11" s="4">
        <f t="shared" si="0"/>
        <v>2631.3456232580006</v>
      </c>
      <c r="M11" s="4">
        <f t="shared" si="0"/>
        <v>2710.2859919557409</v>
      </c>
      <c r="N11" s="4">
        <f t="shared" si="0"/>
        <v>2791.5945717144132</v>
      </c>
      <c r="O11" s="4">
        <f t="shared" si="0"/>
        <v>2875.3424088658458</v>
      </c>
      <c r="P11" s="4">
        <f t="shared" si="0"/>
        <v>2961.6026811318211</v>
      </c>
      <c r="Q11" s="4">
        <f t="shared" si="0"/>
        <v>3050.4507615657758</v>
      </c>
      <c r="R11" s="4">
        <f t="shared" si="0"/>
        <v>3141.9642844127493</v>
      </c>
      <c r="S11" s="4">
        <f t="shared" si="0"/>
        <v>3236.2232129451318</v>
      </c>
      <c r="T11" s="30">
        <f t="shared" si="0"/>
        <v>3333.3099093334858</v>
      </c>
      <c r="U11" s="30">
        <f t="shared" si="0"/>
        <v>3433.3092066134905</v>
      </c>
      <c r="V11" s="30">
        <f t="shared" si="0"/>
        <v>3536.3084828118954</v>
      </c>
    </row>
    <row r="12" spans="2:23" ht="18" x14ac:dyDescent="0.25">
      <c r="B12" s="86"/>
      <c r="C12" s="87"/>
      <c r="D12" s="25"/>
      <c r="E12" s="72"/>
      <c r="F12" s="182" t="s">
        <v>13</v>
      </c>
      <c r="G12" s="88" t="s">
        <v>5</v>
      </c>
      <c r="H12" s="89" t="s">
        <v>4</v>
      </c>
      <c r="I12" s="165">
        <v>2189.14</v>
      </c>
      <c r="J12" s="4">
        <f>I12*1.03</f>
        <v>2254.8141999999998</v>
      </c>
      <c r="K12" s="4">
        <f t="shared" si="0"/>
        <v>2322.4586259999996</v>
      </c>
      <c r="L12" s="4">
        <f t="shared" si="0"/>
        <v>2392.1323847799995</v>
      </c>
      <c r="M12" s="4">
        <f t="shared" si="0"/>
        <v>2463.8963563233997</v>
      </c>
      <c r="N12" s="4">
        <f t="shared" si="0"/>
        <v>2537.8132470131018</v>
      </c>
      <c r="O12" s="4">
        <f t="shared" si="0"/>
        <v>2613.9476444234947</v>
      </c>
      <c r="P12" s="4">
        <f t="shared" si="0"/>
        <v>2692.3660737561995</v>
      </c>
      <c r="Q12" s="4">
        <f t="shared" si="0"/>
        <v>2773.1370559688858</v>
      </c>
      <c r="R12" s="4">
        <f t="shared" si="0"/>
        <v>2856.3311676479525</v>
      </c>
      <c r="S12" s="4">
        <f t="shared" si="0"/>
        <v>2942.0211026773914</v>
      </c>
      <c r="T12" s="30">
        <f t="shared" si="0"/>
        <v>3030.2817357577132</v>
      </c>
      <c r="U12" s="30">
        <f t="shared" si="0"/>
        <v>3121.1901878304448</v>
      </c>
      <c r="V12" s="30">
        <f t="shared" si="0"/>
        <v>3214.8258934653581</v>
      </c>
    </row>
    <row r="13" spans="2:23" ht="15.75" thickBot="1" x14ac:dyDescent="0.3">
      <c r="B13" s="91"/>
      <c r="C13" s="92"/>
      <c r="D13" s="93"/>
      <c r="E13" s="94"/>
      <c r="F13" s="95"/>
      <c r="G13" s="96"/>
      <c r="H13" s="97"/>
      <c r="I13" s="98"/>
      <c r="J13" s="98"/>
      <c r="K13" s="98"/>
      <c r="L13" s="98"/>
      <c r="M13" s="98"/>
      <c r="N13" s="98"/>
      <c r="O13" s="98"/>
      <c r="P13" s="98"/>
      <c r="Q13" s="98"/>
      <c r="R13" s="98"/>
      <c r="S13" s="98"/>
      <c r="T13" s="99"/>
      <c r="U13" s="99"/>
      <c r="V13" s="99"/>
    </row>
    <row r="14" spans="2:23" ht="18" x14ac:dyDescent="0.25">
      <c r="B14" s="100"/>
      <c r="C14" s="22"/>
      <c r="D14" s="21"/>
      <c r="E14" s="101"/>
      <c r="F14" s="170" t="s">
        <v>49</v>
      </c>
      <c r="G14" s="102">
        <v>0.2</v>
      </c>
      <c r="H14" s="103" t="s">
        <v>8</v>
      </c>
      <c r="I14" s="9">
        <f>I15*1.2</f>
        <v>1661.5572599999998</v>
      </c>
      <c r="J14" s="4">
        <f>I14*1.03</f>
        <v>1711.4039777999999</v>
      </c>
      <c r="K14" s="4">
        <f t="shared" ref="K14:V17" si="1">J14*1.03</f>
        <v>1762.7460971339999</v>
      </c>
      <c r="L14" s="4">
        <f t="shared" si="1"/>
        <v>1815.62848004802</v>
      </c>
      <c r="M14" s="4">
        <f t="shared" si="1"/>
        <v>1870.0973344494607</v>
      </c>
      <c r="N14" s="4">
        <f t="shared" si="1"/>
        <v>1926.2002544829445</v>
      </c>
      <c r="O14" s="4">
        <f t="shared" si="1"/>
        <v>1983.9862621174329</v>
      </c>
      <c r="P14" s="4">
        <f t="shared" si="1"/>
        <v>2043.5058499809559</v>
      </c>
      <c r="Q14" s="4">
        <f t="shared" si="1"/>
        <v>2104.8110254803846</v>
      </c>
      <c r="R14" s="4">
        <f t="shared" si="1"/>
        <v>2167.9553562447963</v>
      </c>
      <c r="S14" s="4">
        <f t="shared" si="1"/>
        <v>2232.9940169321403</v>
      </c>
      <c r="T14" s="30">
        <f t="shared" si="1"/>
        <v>2299.9838374401047</v>
      </c>
      <c r="U14" s="30">
        <f t="shared" si="1"/>
        <v>2368.983352563308</v>
      </c>
      <c r="V14" s="30">
        <f t="shared" si="1"/>
        <v>2440.0528531402074</v>
      </c>
    </row>
    <row r="15" spans="2:23" x14ac:dyDescent="0.25">
      <c r="B15" s="55"/>
      <c r="C15" s="7"/>
      <c r="D15" s="24"/>
      <c r="E15" s="78"/>
      <c r="F15" s="175" t="s">
        <v>50</v>
      </c>
      <c r="G15" s="104">
        <v>0.15</v>
      </c>
      <c r="H15" s="89" t="s">
        <v>7</v>
      </c>
      <c r="I15" s="4">
        <f>I16*1.15</f>
        <v>1384.63105</v>
      </c>
      <c r="J15" s="4">
        <f>I15*1.03</f>
        <v>1426.1699814999999</v>
      </c>
      <c r="K15" s="4">
        <f t="shared" si="1"/>
        <v>1468.955080945</v>
      </c>
      <c r="L15" s="4">
        <f t="shared" si="1"/>
        <v>1513.0237333733501</v>
      </c>
      <c r="M15" s="4">
        <f t="shared" si="1"/>
        <v>1558.4144453745507</v>
      </c>
      <c r="N15" s="4">
        <f t="shared" si="1"/>
        <v>1605.1668787357873</v>
      </c>
      <c r="O15" s="4">
        <f t="shared" si="1"/>
        <v>1653.321885097861</v>
      </c>
      <c r="P15" s="4">
        <f t="shared" si="1"/>
        <v>1702.9215416507968</v>
      </c>
      <c r="Q15" s="4">
        <f t="shared" si="1"/>
        <v>1754.0091879003207</v>
      </c>
      <c r="R15" s="4">
        <f t="shared" si="1"/>
        <v>1806.6294635373304</v>
      </c>
      <c r="S15" s="4">
        <f t="shared" si="1"/>
        <v>1860.8283474434504</v>
      </c>
      <c r="T15" s="30">
        <f t="shared" si="1"/>
        <v>1916.653197866754</v>
      </c>
      <c r="U15" s="30">
        <f t="shared" si="1"/>
        <v>1974.1527938027566</v>
      </c>
      <c r="V15" s="30">
        <f t="shared" si="1"/>
        <v>2033.3773776168393</v>
      </c>
    </row>
    <row r="16" spans="2:23" ht="69.95" customHeight="1" x14ac:dyDescent="0.25">
      <c r="B16" s="46" t="s">
        <v>51</v>
      </c>
      <c r="C16" s="83" t="s">
        <v>52</v>
      </c>
      <c r="D16" s="192" t="s">
        <v>56</v>
      </c>
      <c r="E16" s="187" t="s">
        <v>57</v>
      </c>
      <c r="F16" s="178" t="s">
        <v>55</v>
      </c>
      <c r="G16" s="104">
        <v>0.1</v>
      </c>
      <c r="H16" s="89" t="s">
        <v>6</v>
      </c>
      <c r="I16" s="4">
        <f>I17*1.1</f>
        <v>1204.027</v>
      </c>
      <c r="J16" s="4">
        <f>I16*1.03</f>
        <v>1240.1478100000002</v>
      </c>
      <c r="K16" s="4">
        <f t="shared" si="1"/>
        <v>1277.3522443000002</v>
      </c>
      <c r="L16" s="4">
        <f t="shared" si="1"/>
        <v>1315.6728116290003</v>
      </c>
      <c r="M16" s="4">
        <f t="shared" si="1"/>
        <v>1355.1429959778704</v>
      </c>
      <c r="N16" s="4">
        <f t="shared" si="1"/>
        <v>1395.7972858572066</v>
      </c>
      <c r="O16" s="4">
        <f t="shared" si="1"/>
        <v>1437.6712044329229</v>
      </c>
      <c r="P16" s="4">
        <f t="shared" si="1"/>
        <v>1480.8013405659106</v>
      </c>
      <c r="Q16" s="4">
        <f t="shared" si="1"/>
        <v>1525.2253807828879</v>
      </c>
      <c r="R16" s="4">
        <f t="shared" si="1"/>
        <v>1570.9821422063746</v>
      </c>
      <c r="S16" s="4">
        <f t="shared" si="1"/>
        <v>1618.1116064725659</v>
      </c>
      <c r="T16" s="30">
        <f t="shared" si="1"/>
        <v>1666.6549546667429</v>
      </c>
      <c r="U16" s="30">
        <f t="shared" si="1"/>
        <v>1716.6546033067452</v>
      </c>
      <c r="V16" s="30">
        <f t="shared" si="1"/>
        <v>1768.1542414059477</v>
      </c>
      <c r="W16" s="2"/>
    </row>
    <row r="17" spans="2:22" ht="18" x14ac:dyDescent="0.25">
      <c r="B17" s="86"/>
      <c r="C17" s="87"/>
      <c r="D17" s="25"/>
      <c r="E17" s="72"/>
      <c r="F17" s="182" t="s">
        <v>13</v>
      </c>
      <c r="G17" s="88" t="s">
        <v>5</v>
      </c>
      <c r="H17" s="89" t="s">
        <v>4</v>
      </c>
      <c r="I17" s="105">
        <f>I12/2</f>
        <v>1094.57</v>
      </c>
      <c r="J17" s="4">
        <f>I17*1.03</f>
        <v>1127.4070999999999</v>
      </c>
      <c r="K17" s="4">
        <f t="shared" si="1"/>
        <v>1161.2293129999998</v>
      </c>
      <c r="L17" s="4">
        <f t="shared" si="1"/>
        <v>1196.0661923899997</v>
      </c>
      <c r="M17" s="4">
        <f t="shared" si="1"/>
        <v>1231.9481781616998</v>
      </c>
      <c r="N17" s="4">
        <f t="shared" si="1"/>
        <v>1268.9066235065509</v>
      </c>
      <c r="O17" s="4">
        <f t="shared" si="1"/>
        <v>1306.9738222117473</v>
      </c>
      <c r="P17" s="4">
        <f t="shared" si="1"/>
        <v>1346.1830368780998</v>
      </c>
      <c r="Q17" s="4">
        <f t="shared" si="1"/>
        <v>1386.5685279844429</v>
      </c>
      <c r="R17" s="4">
        <f t="shared" si="1"/>
        <v>1428.1655838239762</v>
      </c>
      <c r="S17" s="4">
        <f t="shared" si="1"/>
        <v>1471.0105513386957</v>
      </c>
      <c r="T17" s="30">
        <f t="shared" si="1"/>
        <v>1515.1408678788566</v>
      </c>
      <c r="U17" s="30">
        <f t="shared" si="1"/>
        <v>1560.5950939152224</v>
      </c>
      <c r="V17" s="30">
        <f t="shared" si="1"/>
        <v>1607.4129467326791</v>
      </c>
    </row>
    <row r="18" spans="2:22" ht="15.75" thickBot="1" x14ac:dyDescent="0.3">
      <c r="B18" s="91"/>
      <c r="C18" s="92"/>
      <c r="D18" s="93"/>
      <c r="E18" s="94"/>
      <c r="F18" s="95"/>
      <c r="G18" s="96"/>
      <c r="H18" s="97"/>
      <c r="I18" s="98"/>
      <c r="J18" s="98"/>
      <c r="K18" s="98"/>
      <c r="L18" s="98"/>
      <c r="M18" s="98"/>
      <c r="N18" s="98"/>
      <c r="O18" s="98"/>
      <c r="P18" s="98"/>
      <c r="Q18" s="98"/>
      <c r="R18" s="98"/>
      <c r="S18" s="98"/>
      <c r="T18" s="99"/>
      <c r="U18" s="99"/>
      <c r="V18" s="99"/>
    </row>
    <row r="19" spans="2:22" ht="15.75" thickBot="1" x14ac:dyDescent="0.3">
      <c r="B19" s="106"/>
      <c r="C19" s="16"/>
      <c r="D19" s="12"/>
      <c r="E19" s="33"/>
      <c r="F19" s="14"/>
      <c r="G19" s="15"/>
      <c r="H19" s="14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</row>
    <row r="20" spans="2:22" ht="66.75" x14ac:dyDescent="0.25">
      <c r="B20" s="36" t="s">
        <v>23</v>
      </c>
      <c r="C20" s="37" t="s">
        <v>22</v>
      </c>
      <c r="D20" s="188" t="s">
        <v>43</v>
      </c>
      <c r="E20" s="183" t="s">
        <v>44</v>
      </c>
      <c r="F20" s="40" t="s">
        <v>45</v>
      </c>
      <c r="G20" s="41" t="s">
        <v>21</v>
      </c>
      <c r="H20" s="42" t="s">
        <v>46</v>
      </c>
      <c r="I20" s="43" t="s">
        <v>47</v>
      </c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  <c r="V20" s="45"/>
    </row>
    <row r="21" spans="2:22" ht="15.75" x14ac:dyDescent="0.25">
      <c r="B21" s="46"/>
      <c r="C21" s="47"/>
      <c r="D21" s="189"/>
      <c r="E21" s="184"/>
      <c r="F21" s="50"/>
      <c r="G21" s="51"/>
      <c r="H21" s="52"/>
      <c r="I21" s="53" t="s">
        <v>20</v>
      </c>
      <c r="J21" s="53" t="s">
        <v>19</v>
      </c>
      <c r="K21" s="53" t="s">
        <v>18</v>
      </c>
      <c r="L21" s="53" t="s">
        <v>3</v>
      </c>
      <c r="M21" s="53" t="s">
        <v>1</v>
      </c>
      <c r="N21" s="53" t="s">
        <v>17</v>
      </c>
      <c r="O21" s="53" t="s">
        <v>0</v>
      </c>
      <c r="P21" s="53" t="s">
        <v>16</v>
      </c>
      <c r="Q21" s="53" t="s">
        <v>4</v>
      </c>
      <c r="R21" s="53" t="s">
        <v>15</v>
      </c>
      <c r="S21" s="53" t="s">
        <v>14</v>
      </c>
      <c r="T21" s="54" t="s">
        <v>13</v>
      </c>
      <c r="U21" s="54" t="s">
        <v>2</v>
      </c>
      <c r="V21" s="54" t="s">
        <v>12</v>
      </c>
    </row>
    <row r="22" spans="2:22" ht="18" x14ac:dyDescent="0.25">
      <c r="B22" s="55"/>
      <c r="C22" s="47" t="s">
        <v>11</v>
      </c>
      <c r="D22" s="190"/>
      <c r="E22" s="185"/>
      <c r="F22" s="58"/>
      <c r="G22" s="59" t="s">
        <v>10</v>
      </c>
      <c r="H22" s="60"/>
      <c r="I22" s="61" t="s">
        <v>9</v>
      </c>
      <c r="J22" s="61" t="s">
        <v>9</v>
      </c>
      <c r="K22" s="61" t="s">
        <v>9</v>
      </c>
      <c r="L22" s="61" t="s">
        <v>9</v>
      </c>
      <c r="M22" s="61" t="s">
        <v>9</v>
      </c>
      <c r="N22" s="61" t="s">
        <v>9</v>
      </c>
      <c r="O22" s="61" t="s">
        <v>9</v>
      </c>
      <c r="P22" s="61" t="s">
        <v>9</v>
      </c>
      <c r="Q22" s="61" t="s">
        <v>9</v>
      </c>
      <c r="R22" s="61" t="s">
        <v>9</v>
      </c>
      <c r="S22" s="61" t="s">
        <v>9</v>
      </c>
      <c r="T22" s="62" t="s">
        <v>9</v>
      </c>
      <c r="U22" s="62" t="s">
        <v>9</v>
      </c>
      <c r="V22" s="62" t="s">
        <v>9</v>
      </c>
    </row>
    <row r="23" spans="2:22" ht="18.75" thickBot="1" x14ac:dyDescent="0.3">
      <c r="B23" s="63"/>
      <c r="C23" s="64"/>
      <c r="D23" s="191"/>
      <c r="E23" s="186"/>
      <c r="F23" s="67"/>
      <c r="G23" s="68"/>
      <c r="H23" s="69"/>
      <c r="I23" s="70" t="s">
        <v>5</v>
      </c>
      <c r="J23" s="70" t="s">
        <v>25</v>
      </c>
      <c r="K23" s="70" t="s">
        <v>26</v>
      </c>
      <c r="L23" s="70" t="s">
        <v>27</v>
      </c>
      <c r="M23" s="70" t="s">
        <v>28</v>
      </c>
      <c r="N23" s="70" t="s">
        <v>29</v>
      </c>
      <c r="O23" s="70" t="s">
        <v>30</v>
      </c>
      <c r="P23" s="70" t="s">
        <v>31</v>
      </c>
      <c r="Q23" s="70" t="s">
        <v>32</v>
      </c>
      <c r="R23" s="70" t="s">
        <v>33</v>
      </c>
      <c r="S23" s="70" t="s">
        <v>34</v>
      </c>
      <c r="T23" s="71" t="s">
        <v>35</v>
      </c>
      <c r="U23" s="71" t="s">
        <v>36</v>
      </c>
      <c r="V23" s="71" t="s">
        <v>48</v>
      </c>
    </row>
    <row r="24" spans="2:22" ht="18" x14ac:dyDescent="0.25">
      <c r="B24" s="55"/>
      <c r="C24" s="6"/>
      <c r="D24" s="27"/>
      <c r="E24" s="72"/>
      <c r="F24" s="169" t="s">
        <v>49</v>
      </c>
      <c r="G24" s="73">
        <v>0.2</v>
      </c>
      <c r="H24" s="74" t="s">
        <v>8</v>
      </c>
      <c r="I24" s="75">
        <f>I25*1.2</f>
        <v>3323.1145199999996</v>
      </c>
      <c r="J24" s="76">
        <f t="shared" ref="J24:V27" si="2">I24*1.03</f>
        <v>3422.8079555999998</v>
      </c>
      <c r="K24" s="76">
        <f t="shared" si="2"/>
        <v>3525.4921942679998</v>
      </c>
      <c r="L24" s="76">
        <f t="shared" si="2"/>
        <v>3631.2569600960401</v>
      </c>
      <c r="M24" s="76">
        <f t="shared" si="2"/>
        <v>3740.1946688989215</v>
      </c>
      <c r="N24" s="76">
        <f t="shared" si="2"/>
        <v>3852.400508965889</v>
      </c>
      <c r="O24" s="76">
        <f t="shared" si="2"/>
        <v>3967.9725242348659</v>
      </c>
      <c r="P24" s="76">
        <f t="shared" si="2"/>
        <v>4087.0116999619117</v>
      </c>
      <c r="Q24" s="76">
        <f t="shared" si="2"/>
        <v>4209.6220509607692</v>
      </c>
      <c r="R24" s="76">
        <f t="shared" si="2"/>
        <v>4335.9107124895927</v>
      </c>
      <c r="S24" s="76">
        <f t="shared" si="2"/>
        <v>4465.9880338642806</v>
      </c>
      <c r="T24" s="77">
        <f t="shared" si="2"/>
        <v>4599.9676748802094</v>
      </c>
      <c r="U24" s="77">
        <f t="shared" si="2"/>
        <v>4737.966705126616</v>
      </c>
      <c r="V24" s="77">
        <f t="shared" si="2"/>
        <v>4880.1057062804148</v>
      </c>
    </row>
    <row r="25" spans="2:22" x14ac:dyDescent="0.25">
      <c r="B25" s="55"/>
      <c r="C25" s="7"/>
      <c r="D25" s="24"/>
      <c r="E25" s="78"/>
      <c r="F25" s="175" t="s">
        <v>50</v>
      </c>
      <c r="G25" s="80">
        <v>0.15</v>
      </c>
      <c r="H25" s="81" t="s">
        <v>7</v>
      </c>
      <c r="I25" s="82">
        <f>I26*1.15</f>
        <v>2769.2620999999999</v>
      </c>
      <c r="J25" s="4">
        <f t="shared" si="2"/>
        <v>2852.3399629999999</v>
      </c>
      <c r="K25" s="4">
        <f t="shared" si="2"/>
        <v>2937.9101618899999</v>
      </c>
      <c r="L25" s="4">
        <f t="shared" si="2"/>
        <v>3026.0474667467001</v>
      </c>
      <c r="M25" s="4">
        <f t="shared" si="2"/>
        <v>3116.8288907491014</v>
      </c>
      <c r="N25" s="4">
        <f t="shared" si="2"/>
        <v>3210.3337574715747</v>
      </c>
      <c r="O25" s="4">
        <f t="shared" si="2"/>
        <v>3306.643770195722</v>
      </c>
      <c r="P25" s="4">
        <f t="shared" si="2"/>
        <v>3405.8430833015937</v>
      </c>
      <c r="Q25" s="4">
        <f t="shared" si="2"/>
        <v>3508.0183758006415</v>
      </c>
      <c r="R25" s="4">
        <f t="shared" si="2"/>
        <v>3613.2589270746607</v>
      </c>
      <c r="S25" s="4">
        <f t="shared" si="2"/>
        <v>3721.6566948869008</v>
      </c>
      <c r="T25" s="30">
        <f t="shared" si="2"/>
        <v>3833.306395733508</v>
      </c>
      <c r="U25" s="30">
        <f t="shared" si="2"/>
        <v>3948.3055876055132</v>
      </c>
      <c r="V25" s="30">
        <f t="shared" si="2"/>
        <v>4066.7547552336787</v>
      </c>
    </row>
    <row r="26" spans="2:22" ht="60" customHeight="1" x14ac:dyDescent="0.25">
      <c r="B26" s="46" t="s">
        <v>58</v>
      </c>
      <c r="C26" s="83" t="s">
        <v>59</v>
      </c>
      <c r="D26" s="192" t="s">
        <v>53</v>
      </c>
      <c r="E26" s="187" t="s">
        <v>54</v>
      </c>
      <c r="F26" s="178" t="s">
        <v>55</v>
      </c>
      <c r="G26" s="80">
        <v>0.1</v>
      </c>
      <c r="H26" s="81" t="s">
        <v>6</v>
      </c>
      <c r="I26" s="82">
        <f>I27*1.1</f>
        <v>2408.0540000000001</v>
      </c>
      <c r="J26" s="4">
        <f t="shared" si="2"/>
        <v>2480.2956200000003</v>
      </c>
      <c r="K26" s="4">
        <f t="shared" si="2"/>
        <v>2554.7044886000003</v>
      </c>
      <c r="L26" s="4">
        <f t="shared" si="2"/>
        <v>2631.3456232580006</v>
      </c>
      <c r="M26" s="4">
        <f t="shared" si="2"/>
        <v>2710.2859919557409</v>
      </c>
      <c r="N26" s="4">
        <f t="shared" si="2"/>
        <v>2791.5945717144132</v>
      </c>
      <c r="O26" s="4">
        <f t="shared" si="2"/>
        <v>2875.3424088658458</v>
      </c>
      <c r="P26" s="4">
        <f t="shared" si="2"/>
        <v>2961.6026811318211</v>
      </c>
      <c r="Q26" s="4">
        <f t="shared" si="2"/>
        <v>3050.4507615657758</v>
      </c>
      <c r="R26" s="4">
        <f t="shared" si="2"/>
        <v>3141.9642844127493</v>
      </c>
      <c r="S26" s="4">
        <f t="shared" si="2"/>
        <v>3236.2232129451318</v>
      </c>
      <c r="T26" s="30">
        <f t="shared" si="2"/>
        <v>3333.3099093334858</v>
      </c>
      <c r="U26" s="30">
        <f t="shared" si="2"/>
        <v>3433.3092066134905</v>
      </c>
      <c r="V26" s="30">
        <f t="shared" si="2"/>
        <v>3536.3084828118954</v>
      </c>
    </row>
    <row r="27" spans="2:22" ht="18" x14ac:dyDescent="0.25">
      <c r="B27" s="86"/>
      <c r="C27" s="87"/>
      <c r="D27" s="25"/>
      <c r="E27" s="72"/>
      <c r="F27" s="182" t="s">
        <v>13</v>
      </c>
      <c r="G27" s="88" t="s">
        <v>5</v>
      </c>
      <c r="H27" s="89" t="s">
        <v>4</v>
      </c>
      <c r="I27" s="165">
        <f>I12</f>
        <v>2189.14</v>
      </c>
      <c r="J27" s="4">
        <f t="shared" si="2"/>
        <v>2254.8141999999998</v>
      </c>
      <c r="K27" s="4">
        <f t="shared" si="2"/>
        <v>2322.4586259999996</v>
      </c>
      <c r="L27" s="4">
        <f t="shared" si="2"/>
        <v>2392.1323847799995</v>
      </c>
      <c r="M27" s="4">
        <f t="shared" si="2"/>
        <v>2463.8963563233997</v>
      </c>
      <c r="N27" s="4">
        <f t="shared" si="2"/>
        <v>2537.8132470131018</v>
      </c>
      <c r="O27" s="4">
        <f t="shared" si="2"/>
        <v>2613.9476444234947</v>
      </c>
      <c r="P27" s="4">
        <f t="shared" si="2"/>
        <v>2692.3660737561995</v>
      </c>
      <c r="Q27" s="4">
        <f t="shared" si="2"/>
        <v>2773.1370559688858</v>
      </c>
      <c r="R27" s="4">
        <f t="shared" si="2"/>
        <v>2856.3311676479525</v>
      </c>
      <c r="S27" s="4">
        <f t="shared" si="2"/>
        <v>2942.0211026773914</v>
      </c>
      <c r="T27" s="30">
        <f t="shared" si="2"/>
        <v>3030.2817357577132</v>
      </c>
      <c r="U27" s="30">
        <f t="shared" si="2"/>
        <v>3121.1901878304448</v>
      </c>
      <c r="V27" s="30">
        <f t="shared" si="2"/>
        <v>3214.8258934653581</v>
      </c>
    </row>
    <row r="28" spans="2:22" ht="15.75" thickBot="1" x14ac:dyDescent="0.3">
      <c r="B28" s="91"/>
      <c r="C28" s="92"/>
      <c r="D28" s="93"/>
      <c r="E28" s="94"/>
      <c r="F28" s="95"/>
      <c r="G28" s="96"/>
      <c r="H28" s="97"/>
      <c r="I28" s="98"/>
      <c r="J28" s="98"/>
      <c r="K28" s="98"/>
      <c r="L28" s="98"/>
      <c r="M28" s="98"/>
      <c r="N28" s="98"/>
      <c r="O28" s="98"/>
      <c r="P28" s="98"/>
      <c r="Q28" s="98"/>
      <c r="R28" s="98"/>
      <c r="S28" s="98"/>
      <c r="T28" s="99"/>
      <c r="U28" s="99"/>
      <c r="V28" s="99"/>
    </row>
    <row r="29" spans="2:22" ht="18" x14ac:dyDescent="0.25">
      <c r="B29" s="100"/>
      <c r="C29" s="22"/>
      <c r="D29" s="21"/>
      <c r="E29" s="101"/>
      <c r="F29" s="170" t="s">
        <v>49</v>
      </c>
      <c r="G29" s="102">
        <v>0.2</v>
      </c>
      <c r="H29" s="103" t="s">
        <v>8</v>
      </c>
      <c r="I29" s="9">
        <f>I30*1.2</f>
        <v>1661.5572599999998</v>
      </c>
      <c r="J29" s="4">
        <f t="shared" ref="J29:V32" si="3">I29*1.03</f>
        <v>1711.4039777999999</v>
      </c>
      <c r="K29" s="4">
        <f t="shared" si="3"/>
        <v>1762.7460971339999</v>
      </c>
      <c r="L29" s="4">
        <f t="shared" si="3"/>
        <v>1815.62848004802</v>
      </c>
      <c r="M29" s="4">
        <f t="shared" si="3"/>
        <v>1870.0973344494607</v>
      </c>
      <c r="N29" s="4">
        <f t="shared" si="3"/>
        <v>1926.2002544829445</v>
      </c>
      <c r="O29" s="4">
        <f t="shared" si="3"/>
        <v>1983.9862621174329</v>
      </c>
      <c r="P29" s="4">
        <f t="shared" si="3"/>
        <v>2043.5058499809559</v>
      </c>
      <c r="Q29" s="4">
        <f t="shared" si="3"/>
        <v>2104.8110254803846</v>
      </c>
      <c r="R29" s="4">
        <f t="shared" si="3"/>
        <v>2167.9553562447963</v>
      </c>
      <c r="S29" s="4">
        <f t="shared" si="3"/>
        <v>2232.9940169321403</v>
      </c>
      <c r="T29" s="30">
        <f t="shared" si="3"/>
        <v>2299.9838374401047</v>
      </c>
      <c r="U29" s="30">
        <f t="shared" si="3"/>
        <v>2368.983352563308</v>
      </c>
      <c r="V29" s="30">
        <f t="shared" si="3"/>
        <v>2440.0528531402074</v>
      </c>
    </row>
    <row r="30" spans="2:22" x14ac:dyDescent="0.25">
      <c r="B30" s="55"/>
      <c r="C30" s="7"/>
      <c r="D30" s="24"/>
      <c r="E30" s="78"/>
      <c r="F30" s="175" t="s">
        <v>50</v>
      </c>
      <c r="G30" s="104">
        <v>0.15</v>
      </c>
      <c r="H30" s="89" t="s">
        <v>7</v>
      </c>
      <c r="I30" s="4">
        <f>I31*1.15</f>
        <v>1384.63105</v>
      </c>
      <c r="J30" s="4">
        <f t="shared" si="3"/>
        <v>1426.1699814999999</v>
      </c>
      <c r="K30" s="4">
        <f t="shared" si="3"/>
        <v>1468.955080945</v>
      </c>
      <c r="L30" s="4">
        <f t="shared" si="3"/>
        <v>1513.0237333733501</v>
      </c>
      <c r="M30" s="4">
        <f t="shared" si="3"/>
        <v>1558.4144453745507</v>
      </c>
      <c r="N30" s="4">
        <f t="shared" si="3"/>
        <v>1605.1668787357873</v>
      </c>
      <c r="O30" s="4">
        <f t="shared" si="3"/>
        <v>1653.321885097861</v>
      </c>
      <c r="P30" s="4">
        <f t="shared" si="3"/>
        <v>1702.9215416507968</v>
      </c>
      <c r="Q30" s="4">
        <f t="shared" si="3"/>
        <v>1754.0091879003207</v>
      </c>
      <c r="R30" s="4">
        <f t="shared" si="3"/>
        <v>1806.6294635373304</v>
      </c>
      <c r="S30" s="4">
        <f t="shared" si="3"/>
        <v>1860.8283474434504</v>
      </c>
      <c r="T30" s="30">
        <f t="shared" si="3"/>
        <v>1916.653197866754</v>
      </c>
      <c r="U30" s="30">
        <f t="shared" si="3"/>
        <v>1974.1527938027566</v>
      </c>
      <c r="V30" s="30">
        <f t="shared" si="3"/>
        <v>2033.3773776168393</v>
      </c>
    </row>
    <row r="31" spans="2:22" ht="57" x14ac:dyDescent="0.25">
      <c r="B31" s="46" t="s">
        <v>58</v>
      </c>
      <c r="C31" s="83" t="s">
        <v>59</v>
      </c>
      <c r="D31" s="192" t="s">
        <v>56</v>
      </c>
      <c r="E31" s="187" t="s">
        <v>57</v>
      </c>
      <c r="F31" s="178" t="s">
        <v>55</v>
      </c>
      <c r="G31" s="104">
        <v>0.1</v>
      </c>
      <c r="H31" s="89" t="s">
        <v>6</v>
      </c>
      <c r="I31" s="4">
        <f>I32*1.1</f>
        <v>1204.027</v>
      </c>
      <c r="J31" s="4">
        <f t="shared" si="3"/>
        <v>1240.1478100000002</v>
      </c>
      <c r="K31" s="4">
        <f t="shared" si="3"/>
        <v>1277.3522443000002</v>
      </c>
      <c r="L31" s="4">
        <f t="shared" si="3"/>
        <v>1315.6728116290003</v>
      </c>
      <c r="M31" s="4">
        <f t="shared" si="3"/>
        <v>1355.1429959778704</v>
      </c>
      <c r="N31" s="4">
        <f t="shared" si="3"/>
        <v>1395.7972858572066</v>
      </c>
      <c r="O31" s="4">
        <f t="shared" si="3"/>
        <v>1437.6712044329229</v>
      </c>
      <c r="P31" s="4">
        <f t="shared" si="3"/>
        <v>1480.8013405659106</v>
      </c>
      <c r="Q31" s="4">
        <f t="shared" si="3"/>
        <v>1525.2253807828879</v>
      </c>
      <c r="R31" s="4">
        <f t="shared" si="3"/>
        <v>1570.9821422063746</v>
      </c>
      <c r="S31" s="4">
        <f t="shared" si="3"/>
        <v>1618.1116064725659</v>
      </c>
      <c r="T31" s="30">
        <f t="shared" si="3"/>
        <v>1666.6549546667429</v>
      </c>
      <c r="U31" s="30">
        <f t="shared" si="3"/>
        <v>1716.6546033067452</v>
      </c>
      <c r="V31" s="30">
        <f t="shared" si="3"/>
        <v>1768.1542414059477</v>
      </c>
    </row>
    <row r="32" spans="2:22" ht="18" x14ac:dyDescent="0.25">
      <c r="B32" s="86"/>
      <c r="C32" s="87"/>
      <c r="D32" s="25"/>
      <c r="E32" s="72"/>
      <c r="F32" s="182" t="s">
        <v>13</v>
      </c>
      <c r="G32" s="88" t="s">
        <v>5</v>
      </c>
      <c r="H32" s="89" t="s">
        <v>4</v>
      </c>
      <c r="I32" s="105">
        <f>I27/2</f>
        <v>1094.57</v>
      </c>
      <c r="J32" s="4">
        <f t="shared" si="3"/>
        <v>1127.4070999999999</v>
      </c>
      <c r="K32" s="4">
        <f t="shared" si="3"/>
        <v>1161.2293129999998</v>
      </c>
      <c r="L32" s="4">
        <f t="shared" si="3"/>
        <v>1196.0661923899997</v>
      </c>
      <c r="M32" s="4">
        <f t="shared" si="3"/>
        <v>1231.9481781616998</v>
      </c>
      <c r="N32" s="4">
        <f t="shared" si="3"/>
        <v>1268.9066235065509</v>
      </c>
      <c r="O32" s="4">
        <f t="shared" si="3"/>
        <v>1306.9738222117473</v>
      </c>
      <c r="P32" s="4">
        <f t="shared" si="3"/>
        <v>1346.1830368780998</v>
      </c>
      <c r="Q32" s="4">
        <f t="shared" si="3"/>
        <v>1386.5685279844429</v>
      </c>
      <c r="R32" s="4">
        <f t="shared" si="3"/>
        <v>1428.1655838239762</v>
      </c>
      <c r="S32" s="4">
        <f t="shared" si="3"/>
        <v>1471.0105513386957</v>
      </c>
      <c r="T32" s="30">
        <f t="shared" si="3"/>
        <v>1515.1408678788566</v>
      </c>
      <c r="U32" s="30">
        <f t="shared" si="3"/>
        <v>1560.5950939152224</v>
      </c>
      <c r="V32" s="30">
        <f t="shared" si="3"/>
        <v>1607.4129467326791</v>
      </c>
    </row>
    <row r="33" spans="2:22" ht="15.75" thickBot="1" x14ac:dyDescent="0.3">
      <c r="B33" s="91"/>
      <c r="C33" s="92"/>
      <c r="D33" s="93"/>
      <c r="E33" s="94"/>
      <c r="F33" s="95"/>
      <c r="G33" s="96"/>
      <c r="H33" s="97"/>
      <c r="I33" s="98"/>
      <c r="J33" s="98"/>
      <c r="K33" s="98"/>
      <c r="L33" s="98"/>
      <c r="M33" s="98"/>
      <c r="N33" s="98"/>
      <c r="O33" s="98"/>
      <c r="P33" s="98"/>
      <c r="Q33" s="98"/>
      <c r="R33" s="98"/>
      <c r="S33" s="98"/>
      <c r="T33" s="99"/>
      <c r="U33" s="99"/>
      <c r="V33" s="99"/>
    </row>
    <row r="34" spans="2:22" ht="15.75" thickBot="1" x14ac:dyDescent="0.3">
      <c r="B34" s="106"/>
      <c r="C34" s="16"/>
      <c r="D34" s="12"/>
      <c r="E34" s="33"/>
      <c r="F34" s="14"/>
      <c r="G34" s="15"/>
      <c r="H34" s="14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</row>
    <row r="35" spans="2:22" ht="72" customHeight="1" x14ac:dyDescent="0.25">
      <c r="B35" s="36" t="s">
        <v>23</v>
      </c>
      <c r="C35" s="37" t="s">
        <v>22</v>
      </c>
      <c r="D35" s="188" t="s">
        <v>43</v>
      </c>
      <c r="E35" s="183" t="s">
        <v>44</v>
      </c>
      <c r="F35" s="40" t="s">
        <v>45</v>
      </c>
      <c r="G35" s="41" t="s">
        <v>21</v>
      </c>
      <c r="H35" s="42" t="s">
        <v>46</v>
      </c>
      <c r="I35" s="43" t="s">
        <v>47</v>
      </c>
      <c r="J35" s="44"/>
      <c r="K35" s="44"/>
      <c r="L35" s="44"/>
      <c r="M35" s="44"/>
      <c r="N35" s="44"/>
      <c r="O35" s="44"/>
      <c r="P35" s="44"/>
      <c r="Q35" s="44"/>
      <c r="R35" s="44"/>
      <c r="S35" s="44"/>
      <c r="T35" s="44"/>
      <c r="U35" s="44"/>
      <c r="V35" s="45"/>
    </row>
    <row r="36" spans="2:22" ht="15.75" x14ac:dyDescent="0.25">
      <c r="B36" s="46"/>
      <c r="C36" s="47"/>
      <c r="D36" s="189"/>
      <c r="E36" s="184"/>
      <c r="F36" s="50"/>
      <c r="G36" s="51"/>
      <c r="H36" s="52"/>
      <c r="I36" s="53" t="s">
        <v>20</v>
      </c>
      <c r="J36" s="53" t="s">
        <v>19</v>
      </c>
      <c r="K36" s="53" t="s">
        <v>18</v>
      </c>
      <c r="L36" s="53" t="s">
        <v>3</v>
      </c>
      <c r="M36" s="53" t="s">
        <v>1</v>
      </c>
      <c r="N36" s="53" t="s">
        <v>17</v>
      </c>
      <c r="O36" s="53" t="s">
        <v>0</v>
      </c>
      <c r="P36" s="53" t="s">
        <v>16</v>
      </c>
      <c r="Q36" s="53" t="s">
        <v>4</v>
      </c>
      <c r="R36" s="53" t="s">
        <v>15</v>
      </c>
      <c r="S36" s="53" t="s">
        <v>14</v>
      </c>
      <c r="T36" s="54" t="s">
        <v>13</v>
      </c>
      <c r="U36" s="54" t="s">
        <v>2</v>
      </c>
      <c r="V36" s="54" t="s">
        <v>12</v>
      </c>
    </row>
    <row r="37" spans="2:22" ht="18" x14ac:dyDescent="0.25">
      <c r="B37" s="55"/>
      <c r="C37" s="47" t="s">
        <v>11</v>
      </c>
      <c r="D37" s="190"/>
      <c r="E37" s="185"/>
      <c r="F37" s="58"/>
      <c r="G37" s="59" t="s">
        <v>10</v>
      </c>
      <c r="H37" s="60"/>
      <c r="I37" s="61" t="s">
        <v>9</v>
      </c>
      <c r="J37" s="61" t="s">
        <v>9</v>
      </c>
      <c r="K37" s="61" t="s">
        <v>9</v>
      </c>
      <c r="L37" s="61" t="s">
        <v>9</v>
      </c>
      <c r="M37" s="61" t="s">
        <v>9</v>
      </c>
      <c r="N37" s="61" t="s">
        <v>9</v>
      </c>
      <c r="O37" s="61" t="s">
        <v>9</v>
      </c>
      <c r="P37" s="61" t="s">
        <v>9</v>
      </c>
      <c r="Q37" s="61" t="s">
        <v>9</v>
      </c>
      <c r="R37" s="61" t="s">
        <v>9</v>
      </c>
      <c r="S37" s="61" t="s">
        <v>9</v>
      </c>
      <c r="T37" s="62" t="s">
        <v>9</v>
      </c>
      <c r="U37" s="62" t="s">
        <v>9</v>
      </c>
      <c r="V37" s="62" t="s">
        <v>9</v>
      </c>
    </row>
    <row r="38" spans="2:22" ht="18.75" thickBot="1" x14ac:dyDescent="0.3">
      <c r="B38" s="63"/>
      <c r="C38" s="64"/>
      <c r="D38" s="191"/>
      <c r="E38" s="186"/>
      <c r="F38" s="67"/>
      <c r="G38" s="68"/>
      <c r="H38" s="69"/>
      <c r="I38" s="70" t="s">
        <v>5</v>
      </c>
      <c r="J38" s="70" t="s">
        <v>25</v>
      </c>
      <c r="K38" s="70" t="s">
        <v>26</v>
      </c>
      <c r="L38" s="70" t="s">
        <v>27</v>
      </c>
      <c r="M38" s="70" t="s">
        <v>28</v>
      </c>
      <c r="N38" s="70" t="s">
        <v>29</v>
      </c>
      <c r="O38" s="70" t="s">
        <v>30</v>
      </c>
      <c r="P38" s="70" t="s">
        <v>31</v>
      </c>
      <c r="Q38" s="70" t="s">
        <v>32</v>
      </c>
      <c r="R38" s="70" t="s">
        <v>33</v>
      </c>
      <c r="S38" s="70" t="s">
        <v>34</v>
      </c>
      <c r="T38" s="71" t="s">
        <v>35</v>
      </c>
      <c r="U38" s="71" t="s">
        <v>36</v>
      </c>
      <c r="V38" s="71" t="s">
        <v>48</v>
      </c>
    </row>
    <row r="39" spans="2:22" ht="18" x14ac:dyDescent="0.25">
      <c r="B39" s="107"/>
      <c r="C39" s="87"/>
      <c r="D39" s="12"/>
      <c r="E39" s="6"/>
      <c r="F39" s="169" t="s">
        <v>49</v>
      </c>
      <c r="G39" s="108">
        <v>0.2</v>
      </c>
      <c r="H39" s="109" t="s">
        <v>8</v>
      </c>
      <c r="I39" s="11">
        <f>I40*1.2</f>
        <v>3323.1145199999996</v>
      </c>
      <c r="J39" s="76">
        <f>I39*1.03</f>
        <v>3422.8079555999998</v>
      </c>
      <c r="K39" s="76">
        <f t="shared" ref="K39:V42" si="4">J39*1.03</f>
        <v>3525.4921942679998</v>
      </c>
      <c r="L39" s="76">
        <f t="shared" si="4"/>
        <v>3631.2569600960401</v>
      </c>
      <c r="M39" s="76">
        <f t="shared" si="4"/>
        <v>3740.1946688989215</v>
      </c>
      <c r="N39" s="76">
        <f t="shared" si="4"/>
        <v>3852.400508965889</v>
      </c>
      <c r="O39" s="76">
        <f t="shared" si="4"/>
        <v>3967.9725242348659</v>
      </c>
      <c r="P39" s="76">
        <f t="shared" si="4"/>
        <v>4087.0116999619117</v>
      </c>
      <c r="Q39" s="76">
        <f t="shared" si="4"/>
        <v>4209.6220509607692</v>
      </c>
      <c r="R39" s="76">
        <f t="shared" si="4"/>
        <v>4335.9107124895927</v>
      </c>
      <c r="S39" s="76">
        <f t="shared" si="4"/>
        <v>4465.9880338642806</v>
      </c>
      <c r="T39" s="77">
        <f t="shared" si="4"/>
        <v>4599.9676748802094</v>
      </c>
      <c r="U39" s="77">
        <f t="shared" si="4"/>
        <v>4737.966705126616</v>
      </c>
      <c r="V39" s="77">
        <f t="shared" si="4"/>
        <v>4880.1057062804148</v>
      </c>
    </row>
    <row r="40" spans="2:22" x14ac:dyDescent="0.25">
      <c r="B40" s="107"/>
      <c r="C40" s="87"/>
      <c r="D40" s="8"/>
      <c r="E40" s="8"/>
      <c r="F40" s="175" t="s">
        <v>50</v>
      </c>
      <c r="G40" s="104">
        <v>0.15</v>
      </c>
      <c r="H40" s="89" t="s">
        <v>7</v>
      </c>
      <c r="I40" s="4">
        <f>I41*1.15</f>
        <v>2769.2620999999999</v>
      </c>
      <c r="J40" s="4">
        <f>I40*1.03</f>
        <v>2852.3399629999999</v>
      </c>
      <c r="K40" s="4">
        <f t="shared" si="4"/>
        <v>2937.9101618899999</v>
      </c>
      <c r="L40" s="4">
        <f t="shared" si="4"/>
        <v>3026.0474667467001</v>
      </c>
      <c r="M40" s="4">
        <f t="shared" si="4"/>
        <v>3116.8288907491014</v>
      </c>
      <c r="N40" s="4">
        <f t="shared" si="4"/>
        <v>3210.3337574715747</v>
      </c>
      <c r="O40" s="4">
        <f t="shared" si="4"/>
        <v>3306.643770195722</v>
      </c>
      <c r="P40" s="4">
        <f t="shared" si="4"/>
        <v>3405.8430833015937</v>
      </c>
      <c r="Q40" s="4">
        <f t="shared" si="4"/>
        <v>3508.0183758006415</v>
      </c>
      <c r="R40" s="4">
        <f t="shared" si="4"/>
        <v>3613.2589270746607</v>
      </c>
      <c r="S40" s="4">
        <f t="shared" si="4"/>
        <v>3721.6566948869008</v>
      </c>
      <c r="T40" s="30">
        <f t="shared" si="4"/>
        <v>3833.306395733508</v>
      </c>
      <c r="U40" s="30">
        <f t="shared" si="4"/>
        <v>3948.3055876055132</v>
      </c>
      <c r="V40" s="30">
        <f t="shared" si="4"/>
        <v>4066.7547552336787</v>
      </c>
    </row>
    <row r="41" spans="2:22" ht="64.5" x14ac:dyDescent="0.25">
      <c r="B41" s="110" t="s">
        <v>60</v>
      </c>
      <c r="C41" s="83" t="s">
        <v>61</v>
      </c>
      <c r="D41" s="193" t="s">
        <v>62</v>
      </c>
      <c r="E41" s="187" t="s">
        <v>54</v>
      </c>
      <c r="F41" s="178" t="s">
        <v>55</v>
      </c>
      <c r="G41" s="104">
        <v>0.1</v>
      </c>
      <c r="H41" s="89" t="s">
        <v>6</v>
      </c>
      <c r="I41" s="4">
        <f>I42*1.1</f>
        <v>2408.0540000000001</v>
      </c>
      <c r="J41" s="4">
        <f>I41*1.03</f>
        <v>2480.2956200000003</v>
      </c>
      <c r="K41" s="4">
        <f t="shared" si="4"/>
        <v>2554.7044886000003</v>
      </c>
      <c r="L41" s="4">
        <f t="shared" si="4"/>
        <v>2631.3456232580006</v>
      </c>
      <c r="M41" s="4">
        <f t="shared" si="4"/>
        <v>2710.2859919557409</v>
      </c>
      <c r="N41" s="4">
        <f t="shared" si="4"/>
        <v>2791.5945717144132</v>
      </c>
      <c r="O41" s="4">
        <f t="shared" si="4"/>
        <v>2875.3424088658458</v>
      </c>
      <c r="P41" s="4">
        <f t="shared" si="4"/>
        <v>2961.6026811318211</v>
      </c>
      <c r="Q41" s="4">
        <f t="shared" si="4"/>
        <v>3050.4507615657758</v>
      </c>
      <c r="R41" s="4">
        <f t="shared" si="4"/>
        <v>3141.9642844127493</v>
      </c>
      <c r="S41" s="4">
        <f t="shared" si="4"/>
        <v>3236.2232129451318</v>
      </c>
      <c r="T41" s="30">
        <f t="shared" si="4"/>
        <v>3333.3099093334858</v>
      </c>
      <c r="U41" s="30">
        <f t="shared" si="4"/>
        <v>3433.3092066134905</v>
      </c>
      <c r="V41" s="30">
        <f t="shared" si="4"/>
        <v>3536.3084828118954</v>
      </c>
    </row>
    <row r="42" spans="2:22" ht="18" x14ac:dyDescent="0.25">
      <c r="B42" s="86"/>
      <c r="C42" s="87"/>
      <c r="D42" s="6"/>
      <c r="E42" s="6"/>
      <c r="F42" s="182" t="s">
        <v>13</v>
      </c>
      <c r="G42" s="88" t="s">
        <v>5</v>
      </c>
      <c r="H42" s="89" t="s">
        <v>4</v>
      </c>
      <c r="I42" s="90">
        <f>I12</f>
        <v>2189.14</v>
      </c>
      <c r="J42" s="4">
        <f>I42*1.03</f>
        <v>2254.8141999999998</v>
      </c>
      <c r="K42" s="4">
        <f t="shared" si="4"/>
        <v>2322.4586259999996</v>
      </c>
      <c r="L42" s="4">
        <f t="shared" si="4"/>
        <v>2392.1323847799995</v>
      </c>
      <c r="M42" s="4">
        <f t="shared" si="4"/>
        <v>2463.8963563233997</v>
      </c>
      <c r="N42" s="4">
        <f t="shared" si="4"/>
        <v>2537.8132470131018</v>
      </c>
      <c r="O42" s="4">
        <f t="shared" si="4"/>
        <v>2613.9476444234947</v>
      </c>
      <c r="P42" s="4">
        <f t="shared" si="4"/>
        <v>2692.3660737561995</v>
      </c>
      <c r="Q42" s="4">
        <f t="shared" si="4"/>
        <v>2773.1370559688858</v>
      </c>
      <c r="R42" s="4">
        <f t="shared" si="4"/>
        <v>2856.3311676479525</v>
      </c>
      <c r="S42" s="4">
        <f t="shared" si="4"/>
        <v>2942.0211026773914</v>
      </c>
      <c r="T42" s="30">
        <f t="shared" si="4"/>
        <v>3030.2817357577132</v>
      </c>
      <c r="U42" s="30">
        <f t="shared" si="4"/>
        <v>3121.1901878304448</v>
      </c>
      <c r="V42" s="30">
        <f t="shared" si="4"/>
        <v>3214.8258934653581</v>
      </c>
    </row>
    <row r="43" spans="2:22" ht="15.75" thickBot="1" x14ac:dyDescent="0.3">
      <c r="B43" s="91"/>
      <c r="C43" s="92"/>
      <c r="D43" s="93"/>
      <c r="E43" s="111"/>
      <c r="F43" s="95"/>
      <c r="G43" s="112"/>
      <c r="H43" s="97"/>
      <c r="I43" s="98"/>
      <c r="J43" s="98"/>
      <c r="K43" s="98"/>
      <c r="L43" s="98"/>
      <c r="M43" s="98"/>
      <c r="N43" s="98"/>
      <c r="O43" s="98"/>
      <c r="P43" s="98"/>
      <c r="Q43" s="98"/>
      <c r="R43" s="98"/>
      <c r="S43" s="98"/>
      <c r="T43" s="99"/>
      <c r="U43" s="99"/>
      <c r="V43" s="99"/>
    </row>
    <row r="44" spans="2:22" ht="18" x14ac:dyDescent="0.25">
      <c r="B44" s="107"/>
      <c r="C44" s="87"/>
      <c r="D44" s="12"/>
      <c r="E44" s="22"/>
      <c r="F44" s="169" t="s">
        <v>49</v>
      </c>
      <c r="G44" s="102">
        <v>0.2</v>
      </c>
      <c r="H44" s="109" t="s">
        <v>8</v>
      </c>
      <c r="I44" s="9">
        <f>I45*1.2</f>
        <v>1661.5572599999998</v>
      </c>
      <c r="J44" s="4">
        <f>I44*1.03</f>
        <v>1711.4039777999999</v>
      </c>
      <c r="K44" s="4">
        <f t="shared" ref="K44:V47" si="5">J44*1.03</f>
        <v>1762.7460971339999</v>
      </c>
      <c r="L44" s="4">
        <f t="shared" si="5"/>
        <v>1815.62848004802</v>
      </c>
      <c r="M44" s="4">
        <f t="shared" si="5"/>
        <v>1870.0973344494607</v>
      </c>
      <c r="N44" s="4">
        <f t="shared" si="5"/>
        <v>1926.2002544829445</v>
      </c>
      <c r="O44" s="4">
        <f t="shared" si="5"/>
        <v>1983.9862621174329</v>
      </c>
      <c r="P44" s="4">
        <f t="shared" si="5"/>
        <v>2043.5058499809559</v>
      </c>
      <c r="Q44" s="4">
        <f t="shared" si="5"/>
        <v>2104.8110254803846</v>
      </c>
      <c r="R44" s="4">
        <f t="shared" si="5"/>
        <v>2167.9553562447963</v>
      </c>
      <c r="S44" s="4">
        <f t="shared" si="5"/>
        <v>2232.9940169321403</v>
      </c>
      <c r="T44" s="30">
        <f t="shared" si="5"/>
        <v>2299.9838374401047</v>
      </c>
      <c r="U44" s="30">
        <f t="shared" si="5"/>
        <v>2368.983352563308</v>
      </c>
      <c r="V44" s="30">
        <f t="shared" si="5"/>
        <v>2440.0528531402074</v>
      </c>
    </row>
    <row r="45" spans="2:22" x14ac:dyDescent="0.25">
      <c r="B45" s="107"/>
      <c r="C45" s="87"/>
      <c r="D45" s="8"/>
      <c r="E45" s="8"/>
      <c r="F45" s="175" t="s">
        <v>50</v>
      </c>
      <c r="G45" s="104">
        <v>0.15</v>
      </c>
      <c r="H45" s="89" t="s">
        <v>7</v>
      </c>
      <c r="I45" s="4">
        <f>I46*1.15</f>
        <v>1384.63105</v>
      </c>
      <c r="J45" s="4">
        <f>I45*1.03</f>
        <v>1426.1699814999999</v>
      </c>
      <c r="K45" s="4">
        <f t="shared" si="5"/>
        <v>1468.955080945</v>
      </c>
      <c r="L45" s="4">
        <f t="shared" si="5"/>
        <v>1513.0237333733501</v>
      </c>
      <c r="M45" s="4">
        <f t="shared" si="5"/>
        <v>1558.4144453745507</v>
      </c>
      <c r="N45" s="4">
        <f t="shared" si="5"/>
        <v>1605.1668787357873</v>
      </c>
      <c r="O45" s="4">
        <f t="shared" si="5"/>
        <v>1653.321885097861</v>
      </c>
      <c r="P45" s="4">
        <f t="shared" si="5"/>
        <v>1702.9215416507968</v>
      </c>
      <c r="Q45" s="4">
        <f t="shared" si="5"/>
        <v>1754.0091879003207</v>
      </c>
      <c r="R45" s="4">
        <f t="shared" si="5"/>
        <v>1806.6294635373304</v>
      </c>
      <c r="S45" s="4">
        <f t="shared" si="5"/>
        <v>1860.8283474434504</v>
      </c>
      <c r="T45" s="30">
        <f t="shared" si="5"/>
        <v>1916.653197866754</v>
      </c>
      <c r="U45" s="30">
        <f t="shared" si="5"/>
        <v>1974.1527938027566</v>
      </c>
      <c r="V45" s="30">
        <f t="shared" si="5"/>
        <v>2033.3773776168393</v>
      </c>
    </row>
    <row r="46" spans="2:22" ht="57" x14ac:dyDescent="0.25">
      <c r="B46" s="46" t="s">
        <v>60</v>
      </c>
      <c r="C46" s="83" t="s">
        <v>61</v>
      </c>
      <c r="D46" s="193" t="s">
        <v>56</v>
      </c>
      <c r="E46" s="187" t="s">
        <v>57</v>
      </c>
      <c r="F46" s="178" t="s">
        <v>55</v>
      </c>
      <c r="G46" s="104">
        <v>0.1</v>
      </c>
      <c r="H46" s="89" t="s">
        <v>6</v>
      </c>
      <c r="I46" s="4">
        <f>I47*1.1</f>
        <v>1204.027</v>
      </c>
      <c r="J46" s="4">
        <f>I46*1.03</f>
        <v>1240.1478100000002</v>
      </c>
      <c r="K46" s="4">
        <f t="shared" si="5"/>
        <v>1277.3522443000002</v>
      </c>
      <c r="L46" s="4">
        <f t="shared" si="5"/>
        <v>1315.6728116290003</v>
      </c>
      <c r="M46" s="4">
        <f t="shared" si="5"/>
        <v>1355.1429959778704</v>
      </c>
      <c r="N46" s="4">
        <f t="shared" si="5"/>
        <v>1395.7972858572066</v>
      </c>
      <c r="O46" s="4">
        <f t="shared" si="5"/>
        <v>1437.6712044329229</v>
      </c>
      <c r="P46" s="4">
        <f t="shared" si="5"/>
        <v>1480.8013405659106</v>
      </c>
      <c r="Q46" s="4">
        <f t="shared" si="5"/>
        <v>1525.2253807828879</v>
      </c>
      <c r="R46" s="4">
        <f t="shared" si="5"/>
        <v>1570.9821422063746</v>
      </c>
      <c r="S46" s="4">
        <f t="shared" si="5"/>
        <v>1618.1116064725659</v>
      </c>
      <c r="T46" s="30">
        <f t="shared" si="5"/>
        <v>1666.6549546667429</v>
      </c>
      <c r="U46" s="30">
        <f t="shared" si="5"/>
        <v>1716.6546033067452</v>
      </c>
      <c r="V46" s="30">
        <f t="shared" si="5"/>
        <v>1768.1542414059477</v>
      </c>
    </row>
    <row r="47" spans="2:22" ht="18" x14ac:dyDescent="0.25">
      <c r="B47" s="86"/>
      <c r="C47" s="87"/>
      <c r="D47" s="6"/>
      <c r="E47" s="6"/>
      <c r="F47" s="182" t="s">
        <v>13</v>
      </c>
      <c r="G47" s="88" t="s">
        <v>5</v>
      </c>
      <c r="H47" s="89" t="s">
        <v>4</v>
      </c>
      <c r="I47" s="90">
        <f>I42/2</f>
        <v>1094.57</v>
      </c>
      <c r="J47" s="4">
        <f>I47*1.03</f>
        <v>1127.4070999999999</v>
      </c>
      <c r="K47" s="4">
        <f t="shared" si="5"/>
        <v>1161.2293129999998</v>
      </c>
      <c r="L47" s="4">
        <f t="shared" si="5"/>
        <v>1196.0661923899997</v>
      </c>
      <c r="M47" s="4">
        <f t="shared" si="5"/>
        <v>1231.9481781616998</v>
      </c>
      <c r="N47" s="4">
        <f t="shared" si="5"/>
        <v>1268.9066235065509</v>
      </c>
      <c r="O47" s="4">
        <f t="shared" si="5"/>
        <v>1306.9738222117473</v>
      </c>
      <c r="P47" s="4">
        <f t="shared" si="5"/>
        <v>1346.1830368780998</v>
      </c>
      <c r="Q47" s="4">
        <f t="shared" si="5"/>
        <v>1386.5685279844429</v>
      </c>
      <c r="R47" s="4">
        <f t="shared" si="5"/>
        <v>1428.1655838239762</v>
      </c>
      <c r="S47" s="4">
        <f t="shared" si="5"/>
        <v>1471.0105513386957</v>
      </c>
      <c r="T47" s="30">
        <f t="shared" si="5"/>
        <v>1515.1408678788566</v>
      </c>
      <c r="U47" s="30">
        <f t="shared" si="5"/>
        <v>1560.5950939152224</v>
      </c>
      <c r="V47" s="30">
        <f t="shared" si="5"/>
        <v>1607.4129467326791</v>
      </c>
    </row>
    <row r="48" spans="2:22" ht="15.75" thickBot="1" x14ac:dyDescent="0.3">
      <c r="B48" s="91"/>
      <c r="C48" s="92"/>
      <c r="D48" s="93"/>
      <c r="E48" s="111"/>
      <c r="F48" s="95"/>
      <c r="G48" s="112"/>
      <c r="H48" s="97"/>
      <c r="I48" s="98"/>
      <c r="J48" s="98"/>
      <c r="K48" s="98"/>
      <c r="L48" s="98"/>
      <c r="M48" s="98"/>
      <c r="N48" s="98"/>
      <c r="O48" s="98"/>
      <c r="P48" s="98"/>
      <c r="Q48" s="98"/>
      <c r="R48" s="98"/>
      <c r="S48" s="98"/>
      <c r="T48" s="99"/>
      <c r="U48" s="99"/>
      <c r="V48" s="99"/>
    </row>
    <row r="49" spans="2:22" ht="15.75" thickBot="1" x14ac:dyDescent="0.3">
      <c r="B49" s="17"/>
      <c r="C49" s="16"/>
      <c r="D49" s="12"/>
      <c r="E49" s="12"/>
      <c r="F49" s="14"/>
      <c r="G49" s="14"/>
      <c r="H49" s="14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3"/>
      <c r="V49" s="2"/>
    </row>
    <row r="50" spans="2:22" ht="72" customHeight="1" x14ac:dyDescent="0.25">
      <c r="B50" s="36" t="s">
        <v>23</v>
      </c>
      <c r="C50" s="37" t="s">
        <v>22</v>
      </c>
      <c r="D50" s="188" t="s">
        <v>43</v>
      </c>
      <c r="E50" s="183" t="s">
        <v>44</v>
      </c>
      <c r="F50" s="40" t="s">
        <v>45</v>
      </c>
      <c r="G50" s="41" t="s">
        <v>21</v>
      </c>
      <c r="H50" s="42" t="s">
        <v>46</v>
      </c>
      <c r="I50" s="43" t="s">
        <v>47</v>
      </c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5"/>
    </row>
    <row r="51" spans="2:22" ht="15.75" x14ac:dyDescent="0.25">
      <c r="B51" s="46"/>
      <c r="C51" s="47"/>
      <c r="D51" s="189"/>
      <c r="E51" s="184"/>
      <c r="F51" s="50"/>
      <c r="G51" s="51"/>
      <c r="H51" s="52"/>
      <c r="I51" s="53" t="s">
        <v>20</v>
      </c>
      <c r="J51" s="53" t="s">
        <v>19</v>
      </c>
      <c r="K51" s="53" t="s">
        <v>18</v>
      </c>
      <c r="L51" s="53" t="s">
        <v>3</v>
      </c>
      <c r="M51" s="53" t="s">
        <v>1</v>
      </c>
      <c r="N51" s="53" t="s">
        <v>17</v>
      </c>
      <c r="O51" s="53" t="s">
        <v>0</v>
      </c>
      <c r="P51" s="53" t="s">
        <v>16</v>
      </c>
      <c r="Q51" s="53" t="s">
        <v>4</v>
      </c>
      <c r="R51" s="53" t="s">
        <v>15</v>
      </c>
      <c r="S51" s="53" t="s">
        <v>14</v>
      </c>
      <c r="T51" s="54" t="s">
        <v>13</v>
      </c>
      <c r="U51" s="54" t="s">
        <v>2</v>
      </c>
      <c r="V51" s="54" t="s">
        <v>12</v>
      </c>
    </row>
    <row r="52" spans="2:22" ht="18" x14ac:dyDescent="0.25">
      <c r="B52" s="55"/>
      <c r="C52" s="47" t="s">
        <v>11</v>
      </c>
      <c r="D52" s="190"/>
      <c r="E52" s="185"/>
      <c r="F52" s="58"/>
      <c r="G52" s="59" t="s">
        <v>10</v>
      </c>
      <c r="H52" s="60"/>
      <c r="I52" s="61" t="s">
        <v>9</v>
      </c>
      <c r="J52" s="61" t="s">
        <v>9</v>
      </c>
      <c r="K52" s="61" t="s">
        <v>9</v>
      </c>
      <c r="L52" s="61" t="s">
        <v>9</v>
      </c>
      <c r="M52" s="61" t="s">
        <v>9</v>
      </c>
      <c r="N52" s="61" t="s">
        <v>9</v>
      </c>
      <c r="O52" s="61" t="s">
        <v>9</v>
      </c>
      <c r="P52" s="61" t="s">
        <v>9</v>
      </c>
      <c r="Q52" s="61" t="s">
        <v>9</v>
      </c>
      <c r="R52" s="61" t="s">
        <v>9</v>
      </c>
      <c r="S52" s="61" t="s">
        <v>9</v>
      </c>
      <c r="T52" s="62" t="s">
        <v>9</v>
      </c>
      <c r="U52" s="62" t="s">
        <v>9</v>
      </c>
      <c r="V52" s="62" t="s">
        <v>9</v>
      </c>
    </row>
    <row r="53" spans="2:22" ht="18.75" thickBot="1" x14ac:dyDescent="0.3">
      <c r="B53" s="63"/>
      <c r="C53" s="64"/>
      <c r="D53" s="191"/>
      <c r="E53" s="186"/>
      <c r="F53" s="67"/>
      <c r="G53" s="68"/>
      <c r="H53" s="69"/>
      <c r="I53" s="70" t="s">
        <v>5</v>
      </c>
      <c r="J53" s="70" t="s">
        <v>25</v>
      </c>
      <c r="K53" s="70" t="s">
        <v>26</v>
      </c>
      <c r="L53" s="70" t="s">
        <v>27</v>
      </c>
      <c r="M53" s="70" t="s">
        <v>28</v>
      </c>
      <c r="N53" s="70" t="s">
        <v>29</v>
      </c>
      <c r="O53" s="70" t="s">
        <v>30</v>
      </c>
      <c r="P53" s="70" t="s">
        <v>31</v>
      </c>
      <c r="Q53" s="70" t="s">
        <v>32</v>
      </c>
      <c r="R53" s="70" t="s">
        <v>33</v>
      </c>
      <c r="S53" s="70" t="s">
        <v>34</v>
      </c>
      <c r="T53" s="71" t="s">
        <v>35</v>
      </c>
      <c r="U53" s="71" t="s">
        <v>36</v>
      </c>
      <c r="V53" s="71" t="s">
        <v>48</v>
      </c>
    </row>
    <row r="54" spans="2:22" ht="18" x14ac:dyDescent="0.25">
      <c r="B54" s="107"/>
      <c r="C54" s="87"/>
      <c r="D54" s="12"/>
      <c r="E54" s="6"/>
      <c r="F54" s="169" t="s">
        <v>49</v>
      </c>
      <c r="G54" s="108">
        <v>0.2</v>
      </c>
      <c r="H54" s="109" t="s">
        <v>8</v>
      </c>
      <c r="I54" s="11">
        <f>I55*1.2</f>
        <v>3323.1145199999996</v>
      </c>
      <c r="J54" s="76">
        <f>I54*1.03</f>
        <v>3422.8079555999998</v>
      </c>
      <c r="K54" s="76">
        <f t="shared" ref="K54:V57" si="6">J54*1.03</f>
        <v>3525.4921942679998</v>
      </c>
      <c r="L54" s="76">
        <f t="shared" si="6"/>
        <v>3631.2569600960401</v>
      </c>
      <c r="M54" s="76">
        <f t="shared" si="6"/>
        <v>3740.1946688989215</v>
      </c>
      <c r="N54" s="76">
        <f t="shared" si="6"/>
        <v>3852.400508965889</v>
      </c>
      <c r="O54" s="76">
        <f t="shared" si="6"/>
        <v>3967.9725242348659</v>
      </c>
      <c r="P54" s="76">
        <f t="shared" si="6"/>
        <v>4087.0116999619117</v>
      </c>
      <c r="Q54" s="76">
        <f t="shared" si="6"/>
        <v>4209.6220509607692</v>
      </c>
      <c r="R54" s="76">
        <f t="shared" si="6"/>
        <v>4335.9107124895927</v>
      </c>
      <c r="S54" s="76">
        <f t="shared" si="6"/>
        <v>4465.9880338642806</v>
      </c>
      <c r="T54" s="77">
        <f t="shared" si="6"/>
        <v>4599.9676748802094</v>
      </c>
      <c r="U54" s="77">
        <f t="shared" si="6"/>
        <v>4737.966705126616</v>
      </c>
      <c r="V54" s="77">
        <f t="shared" si="6"/>
        <v>4880.1057062804148</v>
      </c>
    </row>
    <row r="55" spans="2:22" x14ac:dyDescent="0.25">
      <c r="B55" s="107"/>
      <c r="C55" s="87"/>
      <c r="D55" s="8"/>
      <c r="E55" s="8"/>
      <c r="F55" s="175" t="s">
        <v>50</v>
      </c>
      <c r="G55" s="104">
        <v>0.15</v>
      </c>
      <c r="H55" s="89" t="s">
        <v>7</v>
      </c>
      <c r="I55" s="4">
        <f>I56*1.15</f>
        <v>2769.2620999999999</v>
      </c>
      <c r="J55" s="4">
        <f>I55*1.03</f>
        <v>2852.3399629999999</v>
      </c>
      <c r="K55" s="4">
        <f t="shared" si="6"/>
        <v>2937.9101618899999</v>
      </c>
      <c r="L55" s="4">
        <f t="shared" si="6"/>
        <v>3026.0474667467001</v>
      </c>
      <c r="M55" s="4">
        <f t="shared" si="6"/>
        <v>3116.8288907491014</v>
      </c>
      <c r="N55" s="4">
        <f t="shared" si="6"/>
        <v>3210.3337574715747</v>
      </c>
      <c r="O55" s="4">
        <f t="shared" si="6"/>
        <v>3306.643770195722</v>
      </c>
      <c r="P55" s="4">
        <f t="shared" si="6"/>
        <v>3405.8430833015937</v>
      </c>
      <c r="Q55" s="4">
        <f t="shared" si="6"/>
        <v>3508.0183758006415</v>
      </c>
      <c r="R55" s="4">
        <f t="shared" si="6"/>
        <v>3613.2589270746607</v>
      </c>
      <c r="S55" s="4">
        <f t="shared" si="6"/>
        <v>3721.6566948869008</v>
      </c>
      <c r="T55" s="30">
        <f t="shared" si="6"/>
        <v>3833.306395733508</v>
      </c>
      <c r="U55" s="30">
        <f t="shared" si="6"/>
        <v>3948.3055876055132</v>
      </c>
      <c r="V55" s="30">
        <f t="shared" si="6"/>
        <v>4066.7547552336787</v>
      </c>
    </row>
    <row r="56" spans="2:22" ht="83.25" x14ac:dyDescent="0.25">
      <c r="B56" s="46" t="s">
        <v>63</v>
      </c>
      <c r="C56" s="83" t="s">
        <v>64</v>
      </c>
      <c r="D56" s="193" t="s">
        <v>65</v>
      </c>
      <c r="E56" s="187" t="s">
        <v>54</v>
      </c>
      <c r="F56" s="178" t="s">
        <v>55</v>
      </c>
      <c r="G56" s="104">
        <v>0.1</v>
      </c>
      <c r="H56" s="89" t="s">
        <v>6</v>
      </c>
      <c r="I56" s="4">
        <f>I57*1.1</f>
        <v>2408.0540000000001</v>
      </c>
      <c r="J56" s="4">
        <f>I56*1.03</f>
        <v>2480.2956200000003</v>
      </c>
      <c r="K56" s="4">
        <f t="shared" si="6"/>
        <v>2554.7044886000003</v>
      </c>
      <c r="L56" s="4">
        <f t="shared" si="6"/>
        <v>2631.3456232580006</v>
      </c>
      <c r="M56" s="4">
        <f t="shared" si="6"/>
        <v>2710.2859919557409</v>
      </c>
      <c r="N56" s="4">
        <f t="shared" si="6"/>
        <v>2791.5945717144132</v>
      </c>
      <c r="O56" s="4">
        <f t="shared" si="6"/>
        <v>2875.3424088658458</v>
      </c>
      <c r="P56" s="4">
        <f t="shared" si="6"/>
        <v>2961.6026811318211</v>
      </c>
      <c r="Q56" s="4">
        <f t="shared" si="6"/>
        <v>3050.4507615657758</v>
      </c>
      <c r="R56" s="4">
        <f t="shared" si="6"/>
        <v>3141.9642844127493</v>
      </c>
      <c r="S56" s="4">
        <f t="shared" si="6"/>
        <v>3236.2232129451318</v>
      </c>
      <c r="T56" s="30">
        <f t="shared" si="6"/>
        <v>3333.3099093334858</v>
      </c>
      <c r="U56" s="30">
        <f t="shared" si="6"/>
        <v>3433.3092066134905</v>
      </c>
      <c r="V56" s="30">
        <f t="shared" si="6"/>
        <v>3536.3084828118954</v>
      </c>
    </row>
    <row r="57" spans="2:22" ht="18" x14ac:dyDescent="0.25">
      <c r="B57" s="86"/>
      <c r="C57" s="87"/>
      <c r="D57" s="6"/>
      <c r="E57" s="6"/>
      <c r="F57" s="182" t="s">
        <v>13</v>
      </c>
      <c r="G57" s="88" t="s">
        <v>5</v>
      </c>
      <c r="H57" s="113" t="s">
        <v>4</v>
      </c>
      <c r="I57" s="90">
        <f>I27</f>
        <v>2189.14</v>
      </c>
      <c r="J57" s="4">
        <f>I57*1.03</f>
        <v>2254.8141999999998</v>
      </c>
      <c r="K57" s="4">
        <f t="shared" si="6"/>
        <v>2322.4586259999996</v>
      </c>
      <c r="L57" s="4">
        <f t="shared" si="6"/>
        <v>2392.1323847799995</v>
      </c>
      <c r="M57" s="4">
        <f t="shared" si="6"/>
        <v>2463.8963563233997</v>
      </c>
      <c r="N57" s="4">
        <f t="shared" si="6"/>
        <v>2537.8132470131018</v>
      </c>
      <c r="O57" s="4">
        <f t="shared" si="6"/>
        <v>2613.9476444234947</v>
      </c>
      <c r="P57" s="4">
        <f t="shared" si="6"/>
        <v>2692.3660737561995</v>
      </c>
      <c r="Q57" s="4">
        <f t="shared" si="6"/>
        <v>2773.1370559688858</v>
      </c>
      <c r="R57" s="4">
        <f t="shared" si="6"/>
        <v>2856.3311676479525</v>
      </c>
      <c r="S57" s="4">
        <f t="shared" si="6"/>
        <v>2942.0211026773914</v>
      </c>
      <c r="T57" s="30">
        <f t="shared" si="6"/>
        <v>3030.2817357577132</v>
      </c>
      <c r="U57" s="30">
        <f t="shared" si="6"/>
        <v>3121.1901878304448</v>
      </c>
      <c r="V57" s="30">
        <f t="shared" si="6"/>
        <v>3214.8258934653581</v>
      </c>
    </row>
    <row r="58" spans="2:22" ht="18.75" thickBot="1" x14ac:dyDescent="0.3">
      <c r="B58" s="115"/>
      <c r="C58" s="92"/>
      <c r="D58" s="116"/>
      <c r="E58" s="111"/>
      <c r="F58" s="19"/>
      <c r="G58" s="117"/>
      <c r="H58" s="118"/>
      <c r="I58" s="119"/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32"/>
      <c r="U58" s="32"/>
      <c r="V58" s="32"/>
    </row>
    <row r="59" spans="2:22" ht="18" x14ac:dyDescent="0.25">
      <c r="B59" s="107"/>
      <c r="C59" s="87"/>
      <c r="D59" s="12"/>
      <c r="E59" s="22"/>
      <c r="F59" s="169" t="s">
        <v>49</v>
      </c>
      <c r="G59" s="102">
        <v>0.2</v>
      </c>
      <c r="H59" s="103" t="s">
        <v>8</v>
      </c>
      <c r="I59" s="9">
        <f>I60*1.2</f>
        <v>2492.3358899999998</v>
      </c>
      <c r="J59" s="4">
        <f>I59*1.03</f>
        <v>2567.1059667</v>
      </c>
      <c r="K59" s="4">
        <f t="shared" ref="K59:V62" si="7">J59*1.03</f>
        <v>2644.119145701</v>
      </c>
      <c r="L59" s="4">
        <f t="shared" si="7"/>
        <v>2723.4427200720302</v>
      </c>
      <c r="M59" s="4">
        <f t="shared" si="7"/>
        <v>2805.1460016741912</v>
      </c>
      <c r="N59" s="4">
        <f t="shared" si="7"/>
        <v>2889.3003817244171</v>
      </c>
      <c r="O59" s="4">
        <f t="shared" si="7"/>
        <v>2975.9793931761496</v>
      </c>
      <c r="P59" s="4">
        <f t="shared" si="7"/>
        <v>3065.2587749714344</v>
      </c>
      <c r="Q59" s="4">
        <f t="shared" si="7"/>
        <v>3157.2165382205776</v>
      </c>
      <c r="R59" s="4">
        <f t="shared" si="7"/>
        <v>3251.933034367195</v>
      </c>
      <c r="S59" s="4">
        <f t="shared" si="7"/>
        <v>3349.4910253982107</v>
      </c>
      <c r="T59" s="30">
        <f t="shared" si="7"/>
        <v>3449.9757561601573</v>
      </c>
      <c r="U59" s="30">
        <f t="shared" si="7"/>
        <v>3553.4750288449623</v>
      </c>
      <c r="V59" s="30">
        <f t="shared" si="7"/>
        <v>3660.0792797103113</v>
      </c>
    </row>
    <row r="60" spans="2:22" x14ac:dyDescent="0.25">
      <c r="B60" s="107"/>
      <c r="C60" s="87"/>
      <c r="D60" s="8"/>
      <c r="E60" s="8"/>
      <c r="F60" s="175" t="s">
        <v>50</v>
      </c>
      <c r="G60" s="104">
        <v>0.15</v>
      </c>
      <c r="H60" s="89" t="s">
        <v>7</v>
      </c>
      <c r="I60" s="4">
        <f>I61*1.15</f>
        <v>2076.9465749999999</v>
      </c>
      <c r="J60" s="4">
        <f>I60*1.03</f>
        <v>2139.2549722499998</v>
      </c>
      <c r="K60" s="4">
        <f t="shared" si="7"/>
        <v>2203.4326214174998</v>
      </c>
      <c r="L60" s="4">
        <f t="shared" si="7"/>
        <v>2269.535600060025</v>
      </c>
      <c r="M60" s="4">
        <f t="shared" si="7"/>
        <v>2337.6216680618259</v>
      </c>
      <c r="N60" s="4">
        <f t="shared" si="7"/>
        <v>2407.7503181036809</v>
      </c>
      <c r="O60" s="4">
        <f t="shared" si="7"/>
        <v>2479.9828276467915</v>
      </c>
      <c r="P60" s="4">
        <f t="shared" si="7"/>
        <v>2554.3823124761952</v>
      </c>
      <c r="Q60" s="4">
        <f t="shared" si="7"/>
        <v>2631.0137818504813</v>
      </c>
      <c r="R60" s="4">
        <f t="shared" si="7"/>
        <v>2709.9441953059959</v>
      </c>
      <c r="S60" s="4">
        <f t="shared" si="7"/>
        <v>2791.2425211651757</v>
      </c>
      <c r="T60" s="30">
        <f t="shared" si="7"/>
        <v>2874.9797968001312</v>
      </c>
      <c r="U60" s="30">
        <f t="shared" si="7"/>
        <v>2961.2291907041354</v>
      </c>
      <c r="V60" s="30">
        <f t="shared" si="7"/>
        <v>3050.0660664252596</v>
      </c>
    </row>
    <row r="61" spans="2:22" ht="83.25" x14ac:dyDescent="0.25">
      <c r="B61" s="46" t="s">
        <v>63</v>
      </c>
      <c r="C61" s="83" t="s">
        <v>64</v>
      </c>
      <c r="D61" s="193" t="s">
        <v>65</v>
      </c>
      <c r="E61" s="187" t="s">
        <v>66</v>
      </c>
      <c r="F61" s="178" t="s">
        <v>55</v>
      </c>
      <c r="G61" s="104">
        <v>0.1</v>
      </c>
      <c r="H61" s="89" t="s">
        <v>6</v>
      </c>
      <c r="I61" s="4">
        <f>I62*1.1</f>
        <v>1806.0405000000001</v>
      </c>
      <c r="J61" s="4">
        <f>I61*1.03</f>
        <v>1860.2217150000001</v>
      </c>
      <c r="K61" s="4">
        <f t="shared" si="7"/>
        <v>1916.0283664500002</v>
      </c>
      <c r="L61" s="4">
        <f t="shared" si="7"/>
        <v>1973.5092174435003</v>
      </c>
      <c r="M61" s="4">
        <f t="shared" si="7"/>
        <v>2032.7144939668053</v>
      </c>
      <c r="N61" s="4">
        <f t="shared" si="7"/>
        <v>2093.6959287858094</v>
      </c>
      <c r="O61" s="4">
        <f t="shared" si="7"/>
        <v>2156.5068066493836</v>
      </c>
      <c r="P61" s="4">
        <f t="shared" si="7"/>
        <v>2221.202010848865</v>
      </c>
      <c r="Q61" s="4">
        <f t="shared" si="7"/>
        <v>2287.8380711743312</v>
      </c>
      <c r="R61" s="4">
        <f t="shared" si="7"/>
        <v>2356.4732133095613</v>
      </c>
      <c r="S61" s="4">
        <f t="shared" si="7"/>
        <v>2427.167409708848</v>
      </c>
      <c r="T61" s="30">
        <f t="shared" si="7"/>
        <v>2499.9824320001135</v>
      </c>
      <c r="U61" s="30">
        <f t="shared" si="7"/>
        <v>2574.9819049601169</v>
      </c>
      <c r="V61" s="30">
        <f t="shared" si="7"/>
        <v>2652.2313621089206</v>
      </c>
    </row>
    <row r="62" spans="2:22" ht="18" x14ac:dyDescent="0.25">
      <c r="B62" s="86"/>
      <c r="C62" s="87"/>
      <c r="D62" s="6"/>
      <c r="E62" s="6"/>
      <c r="F62" s="182" t="s">
        <v>13</v>
      </c>
      <c r="G62" s="88" t="s">
        <v>5</v>
      </c>
      <c r="H62" s="113" t="s">
        <v>4</v>
      </c>
      <c r="I62" s="114">
        <f>(I57/4)*3</f>
        <v>1641.855</v>
      </c>
      <c r="J62" s="4">
        <f>I62*1.03</f>
        <v>1691.1106500000001</v>
      </c>
      <c r="K62" s="4">
        <f t="shared" si="7"/>
        <v>1741.8439695000002</v>
      </c>
      <c r="L62" s="4">
        <f t="shared" si="7"/>
        <v>1794.0992885850003</v>
      </c>
      <c r="M62" s="4">
        <f t="shared" si="7"/>
        <v>1847.9222672425503</v>
      </c>
      <c r="N62" s="4">
        <f t="shared" si="7"/>
        <v>1903.3599352598269</v>
      </c>
      <c r="O62" s="4">
        <f t="shared" si="7"/>
        <v>1960.4607333176218</v>
      </c>
      <c r="P62" s="4">
        <f t="shared" si="7"/>
        <v>2019.2745553171505</v>
      </c>
      <c r="Q62" s="4">
        <f t="shared" si="7"/>
        <v>2079.8527919766652</v>
      </c>
      <c r="R62" s="4">
        <f t="shared" si="7"/>
        <v>2142.2483757359651</v>
      </c>
      <c r="S62" s="4">
        <f t="shared" si="7"/>
        <v>2206.5158270080442</v>
      </c>
      <c r="T62" s="30">
        <f t="shared" si="7"/>
        <v>2272.7113018182854</v>
      </c>
      <c r="U62" s="30">
        <f t="shared" si="7"/>
        <v>2340.8926408728339</v>
      </c>
      <c r="V62" s="30">
        <f t="shared" si="7"/>
        <v>2411.119420099019</v>
      </c>
    </row>
    <row r="63" spans="2:22" ht="18.75" thickBot="1" x14ac:dyDescent="0.3">
      <c r="B63" s="115"/>
      <c r="C63" s="92"/>
      <c r="D63" s="116"/>
      <c r="E63" s="111"/>
      <c r="F63" s="19"/>
      <c r="G63" s="117"/>
      <c r="H63" s="118"/>
      <c r="I63" s="119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32"/>
      <c r="U63" s="32"/>
      <c r="V63" s="32"/>
    </row>
    <row r="64" spans="2:22" ht="18" x14ac:dyDescent="0.25">
      <c r="B64" s="107"/>
      <c r="C64" s="87"/>
      <c r="D64" s="12"/>
      <c r="E64" s="22"/>
      <c r="F64" s="169" t="s">
        <v>49</v>
      </c>
      <c r="G64" s="102">
        <v>0.2</v>
      </c>
      <c r="H64" s="103" t="s">
        <v>8</v>
      </c>
      <c r="I64" s="9">
        <f>I65*1.2</f>
        <v>1661.5572599999998</v>
      </c>
      <c r="J64" s="4">
        <f>I64*1.03</f>
        <v>1711.4039777999999</v>
      </c>
      <c r="K64" s="4">
        <f t="shared" ref="K64:V67" si="8">J64*1.03</f>
        <v>1762.7460971339999</v>
      </c>
      <c r="L64" s="4">
        <f t="shared" si="8"/>
        <v>1815.62848004802</v>
      </c>
      <c r="M64" s="4">
        <f t="shared" si="8"/>
        <v>1870.0973344494607</v>
      </c>
      <c r="N64" s="4">
        <f t="shared" si="8"/>
        <v>1926.2002544829445</v>
      </c>
      <c r="O64" s="4">
        <f t="shared" si="8"/>
        <v>1983.9862621174329</v>
      </c>
      <c r="P64" s="4">
        <f t="shared" si="8"/>
        <v>2043.5058499809559</v>
      </c>
      <c r="Q64" s="4">
        <f t="shared" si="8"/>
        <v>2104.8110254803846</v>
      </c>
      <c r="R64" s="4">
        <f t="shared" si="8"/>
        <v>2167.9553562447963</v>
      </c>
      <c r="S64" s="4">
        <f t="shared" si="8"/>
        <v>2232.9940169321403</v>
      </c>
      <c r="T64" s="30">
        <f t="shared" si="8"/>
        <v>2299.9838374401047</v>
      </c>
      <c r="U64" s="30">
        <f t="shared" si="8"/>
        <v>2368.983352563308</v>
      </c>
      <c r="V64" s="30">
        <f t="shared" si="8"/>
        <v>2440.0528531402074</v>
      </c>
    </row>
    <row r="65" spans="2:22" x14ac:dyDescent="0.25">
      <c r="B65" s="107"/>
      <c r="C65" s="87"/>
      <c r="D65" s="8"/>
      <c r="E65" s="8"/>
      <c r="F65" s="175" t="s">
        <v>50</v>
      </c>
      <c r="G65" s="104">
        <v>0.15</v>
      </c>
      <c r="H65" s="89" t="s">
        <v>7</v>
      </c>
      <c r="I65" s="4">
        <f>I66*1.15</f>
        <v>1384.63105</v>
      </c>
      <c r="J65" s="4">
        <f>I65*1.03</f>
        <v>1426.1699814999999</v>
      </c>
      <c r="K65" s="4">
        <f t="shared" si="8"/>
        <v>1468.955080945</v>
      </c>
      <c r="L65" s="4">
        <f t="shared" si="8"/>
        <v>1513.0237333733501</v>
      </c>
      <c r="M65" s="4">
        <f t="shared" si="8"/>
        <v>1558.4144453745507</v>
      </c>
      <c r="N65" s="4">
        <f t="shared" si="8"/>
        <v>1605.1668787357873</v>
      </c>
      <c r="O65" s="4">
        <f t="shared" si="8"/>
        <v>1653.321885097861</v>
      </c>
      <c r="P65" s="4">
        <f t="shared" si="8"/>
        <v>1702.9215416507968</v>
      </c>
      <c r="Q65" s="4">
        <f t="shared" si="8"/>
        <v>1754.0091879003207</v>
      </c>
      <c r="R65" s="4">
        <f t="shared" si="8"/>
        <v>1806.6294635373304</v>
      </c>
      <c r="S65" s="4">
        <f t="shared" si="8"/>
        <v>1860.8283474434504</v>
      </c>
      <c r="T65" s="30">
        <f t="shared" si="8"/>
        <v>1916.653197866754</v>
      </c>
      <c r="U65" s="30">
        <f t="shared" si="8"/>
        <v>1974.1527938027566</v>
      </c>
      <c r="V65" s="30">
        <f t="shared" si="8"/>
        <v>2033.3773776168393</v>
      </c>
    </row>
    <row r="66" spans="2:22" ht="83.25" x14ac:dyDescent="0.25">
      <c r="B66" s="46" t="s">
        <v>63</v>
      </c>
      <c r="C66" s="83" t="s">
        <v>64</v>
      </c>
      <c r="D66" s="193" t="s">
        <v>65</v>
      </c>
      <c r="E66" s="187" t="s">
        <v>57</v>
      </c>
      <c r="F66" s="178" t="s">
        <v>55</v>
      </c>
      <c r="G66" s="104">
        <v>0.1</v>
      </c>
      <c r="H66" s="89" t="s">
        <v>6</v>
      </c>
      <c r="I66" s="4">
        <f>I67*1.1</f>
        <v>1204.027</v>
      </c>
      <c r="J66" s="4">
        <f>I66*1.03</f>
        <v>1240.1478100000002</v>
      </c>
      <c r="K66" s="4">
        <f t="shared" si="8"/>
        <v>1277.3522443000002</v>
      </c>
      <c r="L66" s="4">
        <f t="shared" si="8"/>
        <v>1315.6728116290003</v>
      </c>
      <c r="M66" s="4">
        <f t="shared" si="8"/>
        <v>1355.1429959778704</v>
      </c>
      <c r="N66" s="4">
        <f t="shared" si="8"/>
        <v>1395.7972858572066</v>
      </c>
      <c r="O66" s="4">
        <f t="shared" si="8"/>
        <v>1437.6712044329229</v>
      </c>
      <c r="P66" s="4">
        <f t="shared" si="8"/>
        <v>1480.8013405659106</v>
      </c>
      <c r="Q66" s="4">
        <f t="shared" si="8"/>
        <v>1525.2253807828879</v>
      </c>
      <c r="R66" s="4">
        <f t="shared" si="8"/>
        <v>1570.9821422063746</v>
      </c>
      <c r="S66" s="4">
        <f t="shared" si="8"/>
        <v>1618.1116064725659</v>
      </c>
      <c r="T66" s="30">
        <f t="shared" si="8"/>
        <v>1666.6549546667429</v>
      </c>
      <c r="U66" s="30">
        <f t="shared" si="8"/>
        <v>1716.6546033067452</v>
      </c>
      <c r="V66" s="30">
        <f t="shared" si="8"/>
        <v>1768.1542414059477</v>
      </c>
    </row>
    <row r="67" spans="2:22" ht="18" x14ac:dyDescent="0.25">
      <c r="B67" s="86"/>
      <c r="C67" s="87"/>
      <c r="D67" s="6"/>
      <c r="E67" s="6"/>
      <c r="F67" s="181" t="s">
        <v>13</v>
      </c>
      <c r="G67" s="88" t="s">
        <v>5</v>
      </c>
      <c r="H67" s="113" t="s">
        <v>4</v>
      </c>
      <c r="I67" s="114">
        <f>I57/2</f>
        <v>1094.57</v>
      </c>
      <c r="J67" s="4">
        <f>I67*1.03</f>
        <v>1127.4070999999999</v>
      </c>
      <c r="K67" s="4">
        <f t="shared" si="8"/>
        <v>1161.2293129999998</v>
      </c>
      <c r="L67" s="4">
        <f t="shared" si="8"/>
        <v>1196.0661923899997</v>
      </c>
      <c r="M67" s="4">
        <f t="shared" si="8"/>
        <v>1231.9481781616998</v>
      </c>
      <c r="N67" s="4">
        <f t="shared" si="8"/>
        <v>1268.9066235065509</v>
      </c>
      <c r="O67" s="4">
        <f t="shared" si="8"/>
        <v>1306.9738222117473</v>
      </c>
      <c r="P67" s="4">
        <f t="shared" si="8"/>
        <v>1346.1830368780998</v>
      </c>
      <c r="Q67" s="4">
        <f t="shared" si="8"/>
        <v>1386.5685279844429</v>
      </c>
      <c r="R67" s="4">
        <f t="shared" si="8"/>
        <v>1428.1655838239762</v>
      </c>
      <c r="S67" s="4">
        <f t="shared" si="8"/>
        <v>1471.0105513386957</v>
      </c>
      <c r="T67" s="30">
        <f t="shared" si="8"/>
        <v>1515.1408678788566</v>
      </c>
      <c r="U67" s="30">
        <f t="shared" si="8"/>
        <v>1560.5950939152224</v>
      </c>
      <c r="V67" s="30">
        <f t="shared" si="8"/>
        <v>1607.4129467326791</v>
      </c>
    </row>
    <row r="68" spans="2:22" ht="18.75" thickBot="1" x14ac:dyDescent="0.3">
      <c r="B68" s="115"/>
      <c r="C68" s="92"/>
      <c r="D68" s="116"/>
      <c r="E68" s="111"/>
      <c r="F68" s="19"/>
      <c r="G68" s="117"/>
      <c r="H68" s="118"/>
      <c r="I68" s="119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32"/>
      <c r="U68" s="32"/>
      <c r="V68" s="32"/>
    </row>
    <row r="69" spans="2:22" ht="18" x14ac:dyDescent="0.25">
      <c r="B69" s="107"/>
      <c r="C69" s="87"/>
      <c r="D69" s="12"/>
      <c r="E69" s="22"/>
      <c r="F69" s="169" t="s">
        <v>49</v>
      </c>
      <c r="G69" s="102">
        <v>0.2</v>
      </c>
      <c r="H69" s="103" t="s">
        <v>8</v>
      </c>
      <c r="I69" s="9">
        <f>I70*1.2</f>
        <v>830.77862999999991</v>
      </c>
      <c r="J69" s="4">
        <f>I69*1.03</f>
        <v>855.70198889999995</v>
      </c>
      <c r="K69" s="4">
        <f t="shared" ref="K69:V72" si="9">J69*1.03</f>
        <v>881.37304856699996</v>
      </c>
      <c r="L69" s="4">
        <f t="shared" si="9"/>
        <v>907.81424002401002</v>
      </c>
      <c r="M69" s="4">
        <f t="shared" si="9"/>
        <v>935.04866722473037</v>
      </c>
      <c r="N69" s="4">
        <f t="shared" si="9"/>
        <v>963.10012724147225</v>
      </c>
      <c r="O69" s="4">
        <f t="shared" si="9"/>
        <v>991.99313105871647</v>
      </c>
      <c r="P69" s="4">
        <f t="shared" si="9"/>
        <v>1021.7529249904779</v>
      </c>
      <c r="Q69" s="4">
        <f t="shared" si="9"/>
        <v>1052.4055127401923</v>
      </c>
      <c r="R69" s="4">
        <f t="shared" si="9"/>
        <v>1083.9776781223982</v>
      </c>
      <c r="S69" s="4">
        <f t="shared" si="9"/>
        <v>1116.4970084660702</v>
      </c>
      <c r="T69" s="30">
        <f t="shared" si="9"/>
        <v>1149.9919187200524</v>
      </c>
      <c r="U69" s="30">
        <f t="shared" si="9"/>
        <v>1184.491676281654</v>
      </c>
      <c r="V69" s="30">
        <f t="shared" si="9"/>
        <v>1220.0264265701037</v>
      </c>
    </row>
    <row r="70" spans="2:22" x14ac:dyDescent="0.25">
      <c r="B70" s="107"/>
      <c r="C70" s="87"/>
      <c r="D70" s="8"/>
      <c r="E70" s="8"/>
      <c r="F70" s="175" t="s">
        <v>50</v>
      </c>
      <c r="G70" s="104">
        <v>0.15</v>
      </c>
      <c r="H70" s="89" t="s">
        <v>7</v>
      </c>
      <c r="I70" s="4">
        <f>I71*1.15</f>
        <v>692.31552499999998</v>
      </c>
      <c r="J70" s="4">
        <f>I70*1.03</f>
        <v>713.08499074999997</v>
      </c>
      <c r="K70" s="4">
        <f t="shared" si="9"/>
        <v>734.47754047249998</v>
      </c>
      <c r="L70" s="4">
        <f t="shared" si="9"/>
        <v>756.51186668667503</v>
      </c>
      <c r="M70" s="4">
        <f t="shared" si="9"/>
        <v>779.20722268727536</v>
      </c>
      <c r="N70" s="4">
        <f t="shared" si="9"/>
        <v>802.58343936789367</v>
      </c>
      <c r="O70" s="4">
        <f t="shared" si="9"/>
        <v>826.66094254893051</v>
      </c>
      <c r="P70" s="4">
        <f t="shared" si="9"/>
        <v>851.46077082539841</v>
      </c>
      <c r="Q70" s="4">
        <f t="shared" si="9"/>
        <v>877.00459395016037</v>
      </c>
      <c r="R70" s="4">
        <f t="shared" si="9"/>
        <v>903.31473176866518</v>
      </c>
      <c r="S70" s="4">
        <f t="shared" si="9"/>
        <v>930.41417372172521</v>
      </c>
      <c r="T70" s="30">
        <f t="shared" si="9"/>
        <v>958.326598933377</v>
      </c>
      <c r="U70" s="30">
        <f t="shared" si="9"/>
        <v>987.0763969013783</v>
      </c>
      <c r="V70" s="30">
        <f t="shared" si="9"/>
        <v>1016.6886888084197</v>
      </c>
    </row>
    <row r="71" spans="2:22" ht="83.25" x14ac:dyDescent="0.25">
      <c r="B71" s="46" t="s">
        <v>63</v>
      </c>
      <c r="C71" s="83" t="s">
        <v>64</v>
      </c>
      <c r="D71" s="193" t="s">
        <v>65</v>
      </c>
      <c r="E71" s="187" t="s">
        <v>67</v>
      </c>
      <c r="F71" s="178" t="s">
        <v>55</v>
      </c>
      <c r="G71" s="104">
        <v>0.1</v>
      </c>
      <c r="H71" s="89" t="s">
        <v>6</v>
      </c>
      <c r="I71" s="4">
        <f>I72*1.1</f>
        <v>602.01350000000002</v>
      </c>
      <c r="J71" s="4">
        <f>I71*1.03</f>
        <v>620.07390500000008</v>
      </c>
      <c r="K71" s="4">
        <f t="shared" si="9"/>
        <v>638.67612215000008</v>
      </c>
      <c r="L71" s="4">
        <f t="shared" si="9"/>
        <v>657.83640581450015</v>
      </c>
      <c r="M71" s="4">
        <f t="shared" si="9"/>
        <v>677.57149798893522</v>
      </c>
      <c r="N71" s="4">
        <f t="shared" si="9"/>
        <v>697.89864292860329</v>
      </c>
      <c r="O71" s="4">
        <f t="shared" si="9"/>
        <v>718.83560221646144</v>
      </c>
      <c r="P71" s="4">
        <f t="shared" si="9"/>
        <v>740.40067028295528</v>
      </c>
      <c r="Q71" s="4">
        <f t="shared" si="9"/>
        <v>762.61269039144395</v>
      </c>
      <c r="R71" s="4">
        <f t="shared" si="9"/>
        <v>785.49107110318732</v>
      </c>
      <c r="S71" s="4">
        <f t="shared" si="9"/>
        <v>809.05580323628294</v>
      </c>
      <c r="T71" s="30">
        <f t="shared" si="9"/>
        <v>833.32747733337146</v>
      </c>
      <c r="U71" s="30">
        <f t="shared" si="9"/>
        <v>858.32730165337261</v>
      </c>
      <c r="V71" s="30">
        <f t="shared" si="9"/>
        <v>884.07712070297384</v>
      </c>
    </row>
    <row r="72" spans="2:22" ht="18" x14ac:dyDescent="0.25">
      <c r="B72" s="86"/>
      <c r="C72" s="87"/>
      <c r="D72" s="6"/>
      <c r="E72" s="6"/>
      <c r="F72" s="181" t="s">
        <v>13</v>
      </c>
      <c r="G72" s="88" t="s">
        <v>5</v>
      </c>
      <c r="H72" s="113" t="s">
        <v>4</v>
      </c>
      <c r="I72" s="114">
        <f>I67/2</f>
        <v>547.28499999999997</v>
      </c>
      <c r="J72" s="4">
        <f>I72*1.03</f>
        <v>563.70354999999995</v>
      </c>
      <c r="K72" s="4">
        <f t="shared" si="9"/>
        <v>580.61465649999991</v>
      </c>
      <c r="L72" s="4">
        <f t="shared" si="9"/>
        <v>598.03309619499987</v>
      </c>
      <c r="M72" s="4">
        <f t="shared" si="9"/>
        <v>615.97408908084992</v>
      </c>
      <c r="N72" s="4">
        <f t="shared" si="9"/>
        <v>634.45331175327544</v>
      </c>
      <c r="O72" s="4">
        <f t="shared" si="9"/>
        <v>653.48691110587367</v>
      </c>
      <c r="P72" s="4">
        <f t="shared" si="9"/>
        <v>673.09151843904988</v>
      </c>
      <c r="Q72" s="4">
        <f t="shared" si="9"/>
        <v>693.28426399222144</v>
      </c>
      <c r="R72" s="4">
        <f t="shared" si="9"/>
        <v>714.08279191198812</v>
      </c>
      <c r="S72" s="4">
        <f t="shared" si="9"/>
        <v>735.50527566934784</v>
      </c>
      <c r="T72" s="30">
        <f t="shared" si="9"/>
        <v>757.57043393942831</v>
      </c>
      <c r="U72" s="30">
        <f t="shared" si="9"/>
        <v>780.29754695761119</v>
      </c>
      <c r="V72" s="30">
        <f t="shared" si="9"/>
        <v>803.70647336633954</v>
      </c>
    </row>
    <row r="73" spans="2:22" ht="18.75" thickBot="1" x14ac:dyDescent="0.3">
      <c r="B73" s="115"/>
      <c r="C73" s="92"/>
      <c r="D73" s="116"/>
      <c r="E73" s="111"/>
      <c r="F73" s="19"/>
      <c r="G73" s="117"/>
      <c r="H73" s="118"/>
      <c r="I73" s="119"/>
      <c r="J73" s="18"/>
      <c r="K73" s="18"/>
      <c r="L73" s="18"/>
      <c r="M73" s="18"/>
      <c r="N73" s="18"/>
      <c r="O73" s="18"/>
      <c r="P73" s="18"/>
      <c r="Q73" s="18"/>
      <c r="R73" s="18"/>
      <c r="S73" s="18"/>
      <c r="T73" s="32"/>
      <c r="U73" s="32"/>
      <c r="V73" s="32"/>
    </row>
    <row r="74" spans="2:22" ht="18.75" thickBot="1" x14ac:dyDescent="0.3">
      <c r="B74" s="34"/>
      <c r="C74" s="120"/>
      <c r="D74" s="28"/>
      <c r="E74" s="121"/>
      <c r="F74" s="122"/>
      <c r="G74" s="122"/>
      <c r="H74" s="123"/>
      <c r="I74" s="124"/>
      <c r="J74" s="125"/>
      <c r="K74" s="125"/>
      <c r="L74" s="125"/>
      <c r="M74" s="125"/>
      <c r="N74" s="125"/>
      <c r="O74" s="125"/>
      <c r="P74" s="125"/>
      <c r="Q74" s="125"/>
      <c r="R74" s="125"/>
      <c r="S74" s="125"/>
      <c r="T74" s="125"/>
      <c r="U74" s="3"/>
      <c r="V74" s="2"/>
    </row>
    <row r="75" spans="2:22" ht="66.75" x14ac:dyDescent="0.25">
      <c r="B75" s="36" t="s">
        <v>23</v>
      </c>
      <c r="C75" s="37" t="s">
        <v>22</v>
      </c>
      <c r="D75" s="188" t="s">
        <v>43</v>
      </c>
      <c r="E75" s="183" t="s">
        <v>44</v>
      </c>
      <c r="F75" s="40" t="s">
        <v>45</v>
      </c>
      <c r="G75" s="41" t="s">
        <v>21</v>
      </c>
      <c r="H75" s="42" t="s">
        <v>46</v>
      </c>
      <c r="I75" s="43" t="s">
        <v>47</v>
      </c>
      <c r="J75" s="44"/>
      <c r="K75" s="44"/>
      <c r="L75" s="44"/>
      <c r="M75" s="44"/>
      <c r="N75" s="44"/>
      <c r="O75" s="44"/>
      <c r="P75" s="44"/>
      <c r="Q75" s="44"/>
      <c r="R75" s="44"/>
      <c r="S75" s="44"/>
      <c r="T75" s="44"/>
      <c r="U75" s="44"/>
      <c r="V75" s="45"/>
    </row>
    <row r="76" spans="2:22" ht="15.75" x14ac:dyDescent="0.25">
      <c r="B76" s="46"/>
      <c r="C76" s="47"/>
      <c r="D76" s="189"/>
      <c r="E76" s="184"/>
      <c r="F76" s="50"/>
      <c r="G76" s="51"/>
      <c r="H76" s="52"/>
      <c r="I76" s="53" t="s">
        <v>20</v>
      </c>
      <c r="J76" s="53" t="s">
        <v>19</v>
      </c>
      <c r="K76" s="53" t="s">
        <v>18</v>
      </c>
      <c r="L76" s="53" t="s">
        <v>3</v>
      </c>
      <c r="M76" s="53" t="s">
        <v>1</v>
      </c>
      <c r="N76" s="53" t="s">
        <v>17</v>
      </c>
      <c r="O76" s="53" t="s">
        <v>0</v>
      </c>
      <c r="P76" s="53" t="s">
        <v>16</v>
      </c>
      <c r="Q76" s="53" t="s">
        <v>4</v>
      </c>
      <c r="R76" s="53" t="s">
        <v>15</v>
      </c>
      <c r="S76" s="53" t="s">
        <v>14</v>
      </c>
      <c r="T76" s="54" t="s">
        <v>13</v>
      </c>
      <c r="U76" s="54" t="s">
        <v>2</v>
      </c>
      <c r="V76" s="54" t="s">
        <v>12</v>
      </c>
    </row>
    <row r="77" spans="2:22" ht="18" x14ac:dyDescent="0.25">
      <c r="B77" s="55"/>
      <c r="C77" s="47" t="s">
        <v>11</v>
      </c>
      <c r="D77" s="190"/>
      <c r="E77" s="185"/>
      <c r="F77" s="58"/>
      <c r="G77" s="59" t="s">
        <v>10</v>
      </c>
      <c r="H77" s="60"/>
      <c r="I77" s="61" t="s">
        <v>9</v>
      </c>
      <c r="J77" s="61" t="s">
        <v>9</v>
      </c>
      <c r="K77" s="61" t="s">
        <v>9</v>
      </c>
      <c r="L77" s="61" t="s">
        <v>9</v>
      </c>
      <c r="M77" s="61" t="s">
        <v>9</v>
      </c>
      <c r="N77" s="61" t="s">
        <v>9</v>
      </c>
      <c r="O77" s="61" t="s">
        <v>9</v>
      </c>
      <c r="P77" s="61" t="s">
        <v>9</v>
      </c>
      <c r="Q77" s="61" t="s">
        <v>9</v>
      </c>
      <c r="R77" s="61" t="s">
        <v>9</v>
      </c>
      <c r="S77" s="61" t="s">
        <v>9</v>
      </c>
      <c r="T77" s="62" t="s">
        <v>9</v>
      </c>
      <c r="U77" s="62" t="s">
        <v>9</v>
      </c>
      <c r="V77" s="62" t="s">
        <v>9</v>
      </c>
    </row>
    <row r="78" spans="2:22" ht="18.75" thickBot="1" x14ac:dyDescent="0.3">
      <c r="B78" s="63"/>
      <c r="C78" s="64"/>
      <c r="D78" s="191"/>
      <c r="E78" s="186"/>
      <c r="F78" s="67"/>
      <c r="G78" s="68"/>
      <c r="H78" s="69"/>
      <c r="I78" s="70" t="s">
        <v>5</v>
      </c>
      <c r="J78" s="70" t="s">
        <v>25</v>
      </c>
      <c r="K78" s="70" t="s">
        <v>26</v>
      </c>
      <c r="L78" s="70" t="s">
        <v>27</v>
      </c>
      <c r="M78" s="70" t="s">
        <v>28</v>
      </c>
      <c r="N78" s="70" t="s">
        <v>29</v>
      </c>
      <c r="O78" s="70" t="s">
        <v>30</v>
      </c>
      <c r="P78" s="70" t="s">
        <v>31</v>
      </c>
      <c r="Q78" s="70" t="s">
        <v>32</v>
      </c>
      <c r="R78" s="70" t="s">
        <v>33</v>
      </c>
      <c r="S78" s="70" t="s">
        <v>34</v>
      </c>
      <c r="T78" s="71" t="s">
        <v>35</v>
      </c>
      <c r="U78" s="71" t="s">
        <v>36</v>
      </c>
      <c r="V78" s="71" t="s">
        <v>48</v>
      </c>
    </row>
    <row r="79" spans="2:22" x14ac:dyDescent="0.25">
      <c r="B79" s="107"/>
      <c r="C79" s="87"/>
      <c r="D79" s="12"/>
      <c r="E79" s="8"/>
      <c r="F79" s="169" t="s">
        <v>49</v>
      </c>
      <c r="G79" s="108">
        <v>0.2</v>
      </c>
      <c r="H79" s="109" t="s">
        <v>7</v>
      </c>
      <c r="I79" s="11">
        <f>I80*1.2</f>
        <v>3323.1145199999996</v>
      </c>
      <c r="J79" s="76">
        <f>I79*1.03</f>
        <v>3422.8079555999998</v>
      </c>
      <c r="K79" s="76">
        <f t="shared" ref="K79:V81" si="10">J79*1.03</f>
        <v>3525.4921942679998</v>
      </c>
      <c r="L79" s="76">
        <f t="shared" si="10"/>
        <v>3631.2569600960401</v>
      </c>
      <c r="M79" s="76">
        <f t="shared" si="10"/>
        <v>3740.1946688989215</v>
      </c>
      <c r="N79" s="76">
        <f t="shared" si="10"/>
        <v>3852.400508965889</v>
      </c>
      <c r="O79" s="76">
        <f t="shared" si="10"/>
        <v>3967.9725242348659</v>
      </c>
      <c r="P79" s="76">
        <f t="shared" si="10"/>
        <v>4087.0116999619117</v>
      </c>
      <c r="Q79" s="76">
        <f t="shared" si="10"/>
        <v>4209.6220509607692</v>
      </c>
      <c r="R79" s="76">
        <f t="shared" si="10"/>
        <v>4335.9107124895927</v>
      </c>
      <c r="S79" s="76">
        <f t="shared" si="10"/>
        <v>4465.9880338642806</v>
      </c>
      <c r="T79" s="77">
        <f t="shared" si="10"/>
        <v>4599.9676748802094</v>
      </c>
      <c r="U79" s="77">
        <f t="shared" si="10"/>
        <v>4737.966705126616</v>
      </c>
      <c r="V79" s="77">
        <f t="shared" si="10"/>
        <v>4880.1057062804148</v>
      </c>
    </row>
    <row r="80" spans="2:22" x14ac:dyDescent="0.25">
      <c r="B80" s="107"/>
      <c r="C80" s="87"/>
      <c r="D80" s="8"/>
      <c r="E80" s="24"/>
      <c r="F80" s="175" t="s">
        <v>50</v>
      </c>
      <c r="G80" s="104">
        <v>0.15</v>
      </c>
      <c r="H80" s="89" t="s">
        <v>6</v>
      </c>
      <c r="I80" s="4">
        <f>I81*1.15</f>
        <v>2769.2620999999999</v>
      </c>
      <c r="J80" s="4">
        <f>I80*1.03</f>
        <v>2852.3399629999999</v>
      </c>
      <c r="K80" s="4">
        <f t="shared" si="10"/>
        <v>2937.9101618899999</v>
      </c>
      <c r="L80" s="4">
        <f t="shared" si="10"/>
        <v>3026.0474667467001</v>
      </c>
      <c r="M80" s="4">
        <f t="shared" si="10"/>
        <v>3116.8288907491014</v>
      </c>
      <c r="N80" s="4">
        <f t="shared" si="10"/>
        <v>3210.3337574715747</v>
      </c>
      <c r="O80" s="4">
        <f t="shared" si="10"/>
        <v>3306.643770195722</v>
      </c>
      <c r="P80" s="4">
        <f t="shared" si="10"/>
        <v>3405.8430833015937</v>
      </c>
      <c r="Q80" s="4">
        <f t="shared" si="10"/>
        <v>3508.0183758006415</v>
      </c>
      <c r="R80" s="4">
        <f t="shared" si="10"/>
        <v>3613.2589270746607</v>
      </c>
      <c r="S80" s="4">
        <f t="shared" si="10"/>
        <v>3721.6566948869008</v>
      </c>
      <c r="T80" s="30">
        <f t="shared" si="10"/>
        <v>3833.306395733508</v>
      </c>
      <c r="U80" s="30">
        <f t="shared" si="10"/>
        <v>3948.3055876055132</v>
      </c>
      <c r="V80" s="30">
        <f t="shared" si="10"/>
        <v>4066.7547552336787</v>
      </c>
    </row>
    <row r="81" spans="2:22" ht="97.5" x14ac:dyDescent="0.25">
      <c r="B81" s="46" t="s">
        <v>68</v>
      </c>
      <c r="C81" s="83" t="s">
        <v>69</v>
      </c>
      <c r="D81" s="193" t="s">
        <v>70</v>
      </c>
      <c r="E81" s="187" t="s">
        <v>54</v>
      </c>
      <c r="F81" s="178" t="s">
        <v>55</v>
      </c>
      <c r="G81" s="126" t="s">
        <v>5</v>
      </c>
      <c r="H81" s="89" t="s">
        <v>4</v>
      </c>
      <c r="I81" s="4">
        <f>I12*1.1</f>
        <v>2408.0540000000001</v>
      </c>
      <c r="J81" s="4">
        <f>I81*1.03</f>
        <v>2480.2956200000003</v>
      </c>
      <c r="K81" s="4">
        <f t="shared" si="10"/>
        <v>2554.7044886000003</v>
      </c>
      <c r="L81" s="4">
        <f t="shared" si="10"/>
        <v>2631.3456232580006</v>
      </c>
      <c r="M81" s="4">
        <f t="shared" si="10"/>
        <v>2710.2859919557409</v>
      </c>
      <c r="N81" s="4">
        <f t="shared" si="10"/>
        <v>2791.5945717144132</v>
      </c>
      <c r="O81" s="4">
        <f t="shared" si="10"/>
        <v>2875.3424088658458</v>
      </c>
      <c r="P81" s="4">
        <f t="shared" si="10"/>
        <v>2961.6026811318211</v>
      </c>
      <c r="Q81" s="4">
        <f t="shared" si="10"/>
        <v>3050.4507615657758</v>
      </c>
      <c r="R81" s="4">
        <f t="shared" si="10"/>
        <v>3141.9642844127493</v>
      </c>
      <c r="S81" s="4">
        <f t="shared" si="10"/>
        <v>3236.2232129451318</v>
      </c>
      <c r="T81" s="30">
        <f t="shared" si="10"/>
        <v>3333.3099093334858</v>
      </c>
      <c r="U81" s="30">
        <f t="shared" si="10"/>
        <v>3433.3092066134905</v>
      </c>
      <c r="V81" s="30">
        <f t="shared" si="10"/>
        <v>3536.3084828118954</v>
      </c>
    </row>
    <row r="82" spans="2:22" ht="15.75" thickBot="1" x14ac:dyDescent="0.3">
      <c r="B82" s="91"/>
      <c r="C82" s="92"/>
      <c r="D82" s="93"/>
      <c r="E82" s="111"/>
      <c r="F82" s="95"/>
      <c r="G82" s="112"/>
      <c r="H82" s="97"/>
      <c r="I82" s="98"/>
      <c r="J82" s="98"/>
      <c r="K82" s="98"/>
      <c r="L82" s="98"/>
      <c r="M82" s="98"/>
      <c r="N82" s="98"/>
      <c r="O82" s="98"/>
      <c r="P82" s="98"/>
      <c r="Q82" s="98"/>
      <c r="R82" s="98"/>
      <c r="S82" s="98"/>
      <c r="T82" s="99"/>
      <c r="U82" s="99"/>
      <c r="V82" s="99"/>
    </row>
    <row r="83" spans="2:22" x14ac:dyDescent="0.25">
      <c r="B83" s="107"/>
      <c r="C83" s="87"/>
      <c r="D83" s="12"/>
      <c r="E83" s="127"/>
      <c r="F83" s="169" t="s">
        <v>49</v>
      </c>
      <c r="G83" s="102">
        <v>0.2</v>
      </c>
      <c r="H83" s="109" t="s">
        <v>7</v>
      </c>
      <c r="I83" s="9">
        <f>I84*1.2</f>
        <v>2492.3358899999998</v>
      </c>
      <c r="J83" s="4">
        <f>I83*1.03</f>
        <v>2567.1059667</v>
      </c>
      <c r="K83" s="4">
        <f t="shared" ref="K83:V85" si="11">J83*1.03</f>
        <v>2644.119145701</v>
      </c>
      <c r="L83" s="4">
        <f t="shared" si="11"/>
        <v>2723.4427200720302</v>
      </c>
      <c r="M83" s="4">
        <f t="shared" si="11"/>
        <v>2805.1460016741912</v>
      </c>
      <c r="N83" s="4">
        <f t="shared" si="11"/>
        <v>2889.3003817244171</v>
      </c>
      <c r="O83" s="4">
        <f t="shared" si="11"/>
        <v>2975.9793931761496</v>
      </c>
      <c r="P83" s="4">
        <f t="shared" si="11"/>
        <v>3065.2587749714344</v>
      </c>
      <c r="Q83" s="4">
        <f t="shared" si="11"/>
        <v>3157.2165382205776</v>
      </c>
      <c r="R83" s="4">
        <f t="shared" si="11"/>
        <v>3251.933034367195</v>
      </c>
      <c r="S83" s="4">
        <f t="shared" si="11"/>
        <v>3349.4910253982107</v>
      </c>
      <c r="T83" s="30">
        <f t="shared" si="11"/>
        <v>3449.9757561601573</v>
      </c>
      <c r="U83" s="30">
        <f t="shared" si="11"/>
        <v>3553.4750288449623</v>
      </c>
      <c r="V83" s="30">
        <f t="shared" si="11"/>
        <v>3660.0792797103113</v>
      </c>
    </row>
    <row r="84" spans="2:22" x14ac:dyDescent="0.25">
      <c r="B84" s="107"/>
      <c r="C84" s="87"/>
      <c r="D84" s="8"/>
      <c r="E84" s="24"/>
      <c r="F84" s="175" t="s">
        <v>50</v>
      </c>
      <c r="G84" s="104">
        <v>0.15</v>
      </c>
      <c r="H84" s="89" t="s">
        <v>6</v>
      </c>
      <c r="I84" s="4">
        <f>I85*1.15</f>
        <v>2076.9465749999999</v>
      </c>
      <c r="J84" s="4">
        <f>I84*1.03</f>
        <v>2139.2549722499998</v>
      </c>
      <c r="K84" s="4">
        <f t="shared" si="11"/>
        <v>2203.4326214174998</v>
      </c>
      <c r="L84" s="4">
        <f t="shared" si="11"/>
        <v>2269.535600060025</v>
      </c>
      <c r="M84" s="4">
        <f t="shared" si="11"/>
        <v>2337.6216680618259</v>
      </c>
      <c r="N84" s="4">
        <f t="shared" si="11"/>
        <v>2407.7503181036809</v>
      </c>
      <c r="O84" s="4">
        <f t="shared" si="11"/>
        <v>2479.9828276467915</v>
      </c>
      <c r="P84" s="4">
        <f t="shared" si="11"/>
        <v>2554.3823124761952</v>
      </c>
      <c r="Q84" s="4">
        <f t="shared" si="11"/>
        <v>2631.0137818504813</v>
      </c>
      <c r="R84" s="4">
        <f t="shared" si="11"/>
        <v>2709.9441953059959</v>
      </c>
      <c r="S84" s="4">
        <f t="shared" si="11"/>
        <v>2791.2425211651757</v>
      </c>
      <c r="T84" s="30">
        <f t="shared" si="11"/>
        <v>2874.9797968001312</v>
      </c>
      <c r="U84" s="30">
        <f t="shared" si="11"/>
        <v>2961.2291907041354</v>
      </c>
      <c r="V84" s="30">
        <f t="shared" si="11"/>
        <v>3050.0660664252596</v>
      </c>
    </row>
    <row r="85" spans="2:22" ht="97.5" x14ac:dyDescent="0.25">
      <c r="B85" s="46" t="s">
        <v>71</v>
      </c>
      <c r="C85" s="83" t="s">
        <v>69</v>
      </c>
      <c r="D85" s="193" t="s">
        <v>70</v>
      </c>
      <c r="E85" s="187" t="s">
        <v>66</v>
      </c>
      <c r="F85" s="178" t="s">
        <v>55</v>
      </c>
      <c r="G85" s="104">
        <v>0.1</v>
      </c>
      <c r="H85" s="89" t="s">
        <v>4</v>
      </c>
      <c r="I85" s="4">
        <f>(I81/4)*3</f>
        <v>1806.0405000000001</v>
      </c>
      <c r="J85" s="4">
        <f>I85*1.03</f>
        <v>1860.2217150000001</v>
      </c>
      <c r="K85" s="4">
        <f t="shared" si="11"/>
        <v>1916.0283664500002</v>
      </c>
      <c r="L85" s="4">
        <f t="shared" si="11"/>
        <v>1973.5092174435003</v>
      </c>
      <c r="M85" s="4">
        <f t="shared" si="11"/>
        <v>2032.7144939668053</v>
      </c>
      <c r="N85" s="4">
        <f t="shared" si="11"/>
        <v>2093.6959287858094</v>
      </c>
      <c r="O85" s="4">
        <f t="shared" si="11"/>
        <v>2156.5068066493836</v>
      </c>
      <c r="P85" s="4">
        <f t="shared" si="11"/>
        <v>2221.202010848865</v>
      </c>
      <c r="Q85" s="4">
        <f t="shared" si="11"/>
        <v>2287.8380711743312</v>
      </c>
      <c r="R85" s="4">
        <f t="shared" si="11"/>
        <v>2356.4732133095613</v>
      </c>
      <c r="S85" s="4">
        <f t="shared" si="11"/>
        <v>2427.167409708848</v>
      </c>
      <c r="T85" s="30">
        <f t="shared" si="11"/>
        <v>2499.9824320001135</v>
      </c>
      <c r="U85" s="30">
        <f t="shared" si="11"/>
        <v>2574.9819049601169</v>
      </c>
      <c r="V85" s="30">
        <f t="shared" si="11"/>
        <v>2652.2313621089206</v>
      </c>
    </row>
    <row r="86" spans="2:22" ht="15.75" thickBot="1" x14ac:dyDescent="0.3">
      <c r="B86" s="91"/>
      <c r="C86" s="92"/>
      <c r="D86" s="93"/>
      <c r="E86" s="111"/>
      <c r="F86" s="95"/>
      <c r="G86" s="112"/>
      <c r="H86" s="97"/>
      <c r="I86" s="98"/>
      <c r="J86" s="98"/>
      <c r="K86" s="98"/>
      <c r="L86" s="98"/>
      <c r="M86" s="98"/>
      <c r="N86" s="98"/>
      <c r="O86" s="98"/>
      <c r="P86" s="98"/>
      <c r="Q86" s="98"/>
      <c r="R86" s="98"/>
      <c r="S86" s="98"/>
      <c r="T86" s="99"/>
      <c r="U86" s="99"/>
      <c r="V86" s="99"/>
    </row>
    <row r="87" spans="2:22" x14ac:dyDescent="0.25">
      <c r="B87" s="107"/>
      <c r="C87" s="87"/>
      <c r="D87" s="12"/>
      <c r="E87" s="127"/>
      <c r="F87" s="58" t="s">
        <v>49</v>
      </c>
      <c r="G87" s="102">
        <v>0.2</v>
      </c>
      <c r="H87" s="109" t="s">
        <v>7</v>
      </c>
      <c r="I87" s="9">
        <f>I88*1.2</f>
        <v>1661.5572599999998</v>
      </c>
      <c r="J87" s="4">
        <f>I87*1.03</f>
        <v>1711.4039777999999</v>
      </c>
      <c r="K87" s="4">
        <f t="shared" ref="K87:V89" si="12">J87*1.03</f>
        <v>1762.7460971339999</v>
      </c>
      <c r="L87" s="4">
        <f t="shared" si="12"/>
        <v>1815.62848004802</v>
      </c>
      <c r="M87" s="4">
        <f t="shared" si="12"/>
        <v>1870.0973344494607</v>
      </c>
      <c r="N87" s="4">
        <f t="shared" si="12"/>
        <v>1926.2002544829445</v>
      </c>
      <c r="O87" s="4">
        <f t="shared" si="12"/>
        <v>1983.9862621174329</v>
      </c>
      <c r="P87" s="4">
        <f t="shared" si="12"/>
        <v>2043.5058499809559</v>
      </c>
      <c r="Q87" s="4">
        <f t="shared" si="12"/>
        <v>2104.8110254803846</v>
      </c>
      <c r="R87" s="4">
        <f t="shared" si="12"/>
        <v>2167.9553562447963</v>
      </c>
      <c r="S87" s="4">
        <f t="shared" si="12"/>
        <v>2232.9940169321403</v>
      </c>
      <c r="T87" s="30">
        <f t="shared" si="12"/>
        <v>2299.9838374401047</v>
      </c>
      <c r="U87" s="30">
        <f t="shared" si="12"/>
        <v>2368.983352563308</v>
      </c>
      <c r="V87" s="30">
        <f t="shared" si="12"/>
        <v>2440.0528531402074</v>
      </c>
    </row>
    <row r="88" spans="2:22" x14ac:dyDescent="0.25">
      <c r="B88" s="107"/>
      <c r="C88" s="87"/>
      <c r="D88" s="8"/>
      <c r="E88" s="24"/>
      <c r="F88" s="175" t="s">
        <v>50</v>
      </c>
      <c r="G88" s="104">
        <v>0.15</v>
      </c>
      <c r="H88" s="89" t="s">
        <v>6</v>
      </c>
      <c r="I88" s="4">
        <f>I89*1.15</f>
        <v>1384.63105</v>
      </c>
      <c r="J88" s="4">
        <f>I88*1.03</f>
        <v>1426.1699814999999</v>
      </c>
      <c r="K88" s="4">
        <f t="shared" si="12"/>
        <v>1468.955080945</v>
      </c>
      <c r="L88" s="4">
        <f t="shared" si="12"/>
        <v>1513.0237333733501</v>
      </c>
      <c r="M88" s="4">
        <f t="shared" si="12"/>
        <v>1558.4144453745507</v>
      </c>
      <c r="N88" s="4">
        <f t="shared" si="12"/>
        <v>1605.1668787357873</v>
      </c>
      <c r="O88" s="4">
        <f t="shared" si="12"/>
        <v>1653.321885097861</v>
      </c>
      <c r="P88" s="4">
        <f t="shared" si="12"/>
        <v>1702.9215416507968</v>
      </c>
      <c r="Q88" s="4">
        <f t="shared" si="12"/>
        <v>1754.0091879003207</v>
      </c>
      <c r="R88" s="4">
        <f t="shared" si="12"/>
        <v>1806.6294635373304</v>
      </c>
      <c r="S88" s="4">
        <f t="shared" si="12"/>
        <v>1860.8283474434504</v>
      </c>
      <c r="T88" s="30">
        <f t="shared" si="12"/>
        <v>1916.653197866754</v>
      </c>
      <c r="U88" s="30">
        <f t="shared" si="12"/>
        <v>1974.1527938027566</v>
      </c>
      <c r="V88" s="30">
        <f t="shared" si="12"/>
        <v>2033.3773776168393</v>
      </c>
    </row>
    <row r="89" spans="2:22" ht="97.5" x14ac:dyDescent="0.25">
      <c r="B89" s="46" t="s">
        <v>71</v>
      </c>
      <c r="C89" s="83" t="s">
        <v>69</v>
      </c>
      <c r="D89" s="193" t="s">
        <v>70</v>
      </c>
      <c r="E89" s="187" t="s">
        <v>57</v>
      </c>
      <c r="F89" s="178" t="s">
        <v>55</v>
      </c>
      <c r="G89" s="104">
        <v>0.1</v>
      </c>
      <c r="H89" s="89" t="s">
        <v>4</v>
      </c>
      <c r="I89" s="4">
        <f>I81/2</f>
        <v>1204.027</v>
      </c>
      <c r="J89" s="4">
        <f>I89*1.03</f>
        <v>1240.1478100000002</v>
      </c>
      <c r="K89" s="4">
        <f t="shared" si="12"/>
        <v>1277.3522443000002</v>
      </c>
      <c r="L89" s="4">
        <f t="shared" si="12"/>
        <v>1315.6728116290003</v>
      </c>
      <c r="M89" s="4">
        <f t="shared" si="12"/>
        <v>1355.1429959778704</v>
      </c>
      <c r="N89" s="4">
        <f t="shared" si="12"/>
        <v>1395.7972858572066</v>
      </c>
      <c r="O89" s="4">
        <f t="shared" si="12"/>
        <v>1437.6712044329229</v>
      </c>
      <c r="P89" s="4">
        <f t="shared" si="12"/>
        <v>1480.8013405659106</v>
      </c>
      <c r="Q89" s="4">
        <f t="shared" si="12"/>
        <v>1525.2253807828879</v>
      </c>
      <c r="R89" s="4">
        <f t="shared" si="12"/>
        <v>1570.9821422063746</v>
      </c>
      <c r="S89" s="4">
        <f t="shared" si="12"/>
        <v>1618.1116064725659</v>
      </c>
      <c r="T89" s="30">
        <f t="shared" si="12"/>
        <v>1666.6549546667429</v>
      </c>
      <c r="U89" s="30">
        <f t="shared" si="12"/>
        <v>1716.6546033067452</v>
      </c>
      <c r="V89" s="30">
        <f t="shared" si="12"/>
        <v>1768.1542414059477</v>
      </c>
    </row>
    <row r="90" spans="2:22" ht="15.75" thickBot="1" x14ac:dyDescent="0.3">
      <c r="B90" s="91"/>
      <c r="C90" s="92"/>
      <c r="D90" s="93"/>
      <c r="E90" s="111"/>
      <c r="F90" s="95"/>
      <c r="G90" s="112"/>
      <c r="H90" s="97"/>
      <c r="I90" s="98"/>
      <c r="J90" s="98"/>
      <c r="K90" s="98"/>
      <c r="L90" s="98"/>
      <c r="M90" s="98"/>
      <c r="N90" s="98"/>
      <c r="O90" s="98"/>
      <c r="P90" s="98"/>
      <c r="Q90" s="98"/>
      <c r="R90" s="98"/>
      <c r="S90" s="98"/>
      <c r="T90" s="99"/>
      <c r="U90" s="99"/>
      <c r="V90" s="99"/>
    </row>
    <row r="91" spans="2:22" x14ac:dyDescent="0.25">
      <c r="B91" s="107"/>
      <c r="C91" s="87"/>
      <c r="D91" s="12"/>
      <c r="E91" s="127"/>
      <c r="F91" s="169" t="s">
        <v>49</v>
      </c>
      <c r="G91" s="102">
        <v>0.2</v>
      </c>
      <c r="H91" s="109" t="s">
        <v>7</v>
      </c>
      <c r="I91" s="9">
        <f>I92*1.2</f>
        <v>830.77862999999991</v>
      </c>
      <c r="J91" s="4">
        <f>I91*1.03</f>
        <v>855.70198889999995</v>
      </c>
      <c r="K91" s="4">
        <f t="shared" ref="K91:V93" si="13">J91*1.03</f>
        <v>881.37304856699996</v>
      </c>
      <c r="L91" s="4">
        <f t="shared" si="13"/>
        <v>907.81424002401002</v>
      </c>
      <c r="M91" s="4">
        <f t="shared" si="13"/>
        <v>935.04866722473037</v>
      </c>
      <c r="N91" s="4">
        <f t="shared" si="13"/>
        <v>963.10012724147225</v>
      </c>
      <c r="O91" s="4">
        <f t="shared" si="13"/>
        <v>991.99313105871647</v>
      </c>
      <c r="P91" s="4">
        <f t="shared" si="13"/>
        <v>1021.7529249904779</v>
      </c>
      <c r="Q91" s="4">
        <f t="shared" si="13"/>
        <v>1052.4055127401923</v>
      </c>
      <c r="R91" s="4">
        <f t="shared" si="13"/>
        <v>1083.9776781223982</v>
      </c>
      <c r="S91" s="4">
        <f t="shared" si="13"/>
        <v>1116.4970084660702</v>
      </c>
      <c r="T91" s="30">
        <f t="shared" si="13"/>
        <v>1149.9919187200524</v>
      </c>
      <c r="U91" s="30">
        <f t="shared" si="13"/>
        <v>1184.491676281654</v>
      </c>
      <c r="V91" s="30">
        <f t="shared" si="13"/>
        <v>1220.0264265701037</v>
      </c>
    </row>
    <row r="92" spans="2:22" x14ac:dyDescent="0.25">
      <c r="B92" s="107"/>
      <c r="C92" s="87"/>
      <c r="D92" s="8"/>
      <c r="E92" s="24"/>
      <c r="F92" s="175" t="s">
        <v>50</v>
      </c>
      <c r="G92" s="104">
        <v>0.15</v>
      </c>
      <c r="H92" s="89" t="s">
        <v>6</v>
      </c>
      <c r="I92" s="4">
        <f>I93*1.15</f>
        <v>692.31552499999998</v>
      </c>
      <c r="J92" s="4">
        <f>I92*1.03</f>
        <v>713.08499074999997</v>
      </c>
      <c r="K92" s="4">
        <f t="shared" si="13"/>
        <v>734.47754047249998</v>
      </c>
      <c r="L92" s="4">
        <f t="shared" si="13"/>
        <v>756.51186668667503</v>
      </c>
      <c r="M92" s="4">
        <f t="shared" si="13"/>
        <v>779.20722268727536</v>
      </c>
      <c r="N92" s="4">
        <f t="shared" si="13"/>
        <v>802.58343936789367</v>
      </c>
      <c r="O92" s="4">
        <f t="shared" si="13"/>
        <v>826.66094254893051</v>
      </c>
      <c r="P92" s="4">
        <f t="shared" si="13"/>
        <v>851.46077082539841</v>
      </c>
      <c r="Q92" s="4">
        <f t="shared" si="13"/>
        <v>877.00459395016037</v>
      </c>
      <c r="R92" s="4">
        <f t="shared" si="13"/>
        <v>903.31473176866518</v>
      </c>
      <c r="S92" s="4">
        <f t="shared" si="13"/>
        <v>930.41417372172521</v>
      </c>
      <c r="T92" s="30">
        <f t="shared" si="13"/>
        <v>958.326598933377</v>
      </c>
      <c r="U92" s="30">
        <f t="shared" si="13"/>
        <v>987.0763969013783</v>
      </c>
      <c r="V92" s="30">
        <f t="shared" si="13"/>
        <v>1016.6886888084197</v>
      </c>
    </row>
    <row r="93" spans="2:22" ht="96" x14ac:dyDescent="0.25">
      <c r="B93" s="46" t="s">
        <v>71</v>
      </c>
      <c r="C93" s="83" t="s">
        <v>69</v>
      </c>
      <c r="D93" s="193" t="s">
        <v>37</v>
      </c>
      <c r="E93" s="187" t="s">
        <v>67</v>
      </c>
      <c r="F93" s="178" t="s">
        <v>55</v>
      </c>
      <c r="G93" s="104">
        <v>0.1</v>
      </c>
      <c r="H93" s="89" t="s">
        <v>4</v>
      </c>
      <c r="I93" s="4">
        <f>I81/4</f>
        <v>602.01350000000002</v>
      </c>
      <c r="J93" s="4">
        <f>I93*1.03</f>
        <v>620.07390500000008</v>
      </c>
      <c r="K93" s="4">
        <f t="shared" si="13"/>
        <v>638.67612215000008</v>
      </c>
      <c r="L93" s="4">
        <f t="shared" si="13"/>
        <v>657.83640581450015</v>
      </c>
      <c r="M93" s="4">
        <f t="shared" si="13"/>
        <v>677.57149798893522</v>
      </c>
      <c r="N93" s="4">
        <f t="shared" si="13"/>
        <v>697.89864292860329</v>
      </c>
      <c r="O93" s="4">
        <f t="shared" si="13"/>
        <v>718.83560221646144</v>
      </c>
      <c r="P93" s="4">
        <f t="shared" si="13"/>
        <v>740.40067028295528</v>
      </c>
      <c r="Q93" s="4">
        <f t="shared" si="13"/>
        <v>762.61269039144395</v>
      </c>
      <c r="R93" s="4">
        <f t="shared" si="13"/>
        <v>785.49107110318732</v>
      </c>
      <c r="S93" s="4">
        <f t="shared" si="13"/>
        <v>809.05580323628294</v>
      </c>
      <c r="T93" s="30">
        <f t="shared" si="13"/>
        <v>833.32747733337146</v>
      </c>
      <c r="U93" s="30">
        <f t="shared" si="13"/>
        <v>858.32730165337261</v>
      </c>
      <c r="V93" s="30">
        <f t="shared" si="13"/>
        <v>884.07712070297384</v>
      </c>
    </row>
    <row r="94" spans="2:22" ht="15.75" thickBot="1" x14ac:dyDescent="0.3">
      <c r="B94" s="91"/>
      <c r="C94" s="92"/>
      <c r="D94" s="93"/>
      <c r="E94" s="111"/>
      <c r="F94" s="95"/>
      <c r="G94" s="112"/>
      <c r="H94" s="97"/>
      <c r="I94" s="98"/>
      <c r="J94" s="98"/>
      <c r="K94" s="98"/>
      <c r="L94" s="98"/>
      <c r="M94" s="98"/>
      <c r="N94" s="98"/>
      <c r="O94" s="98"/>
      <c r="P94" s="98"/>
      <c r="Q94" s="98"/>
      <c r="R94" s="98"/>
      <c r="S94" s="98"/>
      <c r="T94" s="99"/>
      <c r="U94" s="99"/>
      <c r="V94" s="99"/>
    </row>
    <row r="95" spans="2:22" ht="18.75" thickBot="1" x14ac:dyDescent="0.3">
      <c r="B95" s="128"/>
      <c r="C95" s="129"/>
      <c r="D95" s="116"/>
      <c r="E95" s="116"/>
      <c r="F95" s="130"/>
      <c r="G95" s="130"/>
      <c r="H95" s="131"/>
      <c r="I95" s="132"/>
      <c r="J95" s="133"/>
      <c r="K95" s="133"/>
      <c r="L95" s="133"/>
      <c r="M95" s="133"/>
      <c r="N95" s="133"/>
      <c r="O95" s="133"/>
      <c r="P95" s="133"/>
      <c r="Q95" s="133"/>
      <c r="R95" s="133"/>
      <c r="S95" s="133"/>
      <c r="T95" s="133"/>
      <c r="U95" s="3"/>
      <c r="V95" s="2"/>
    </row>
    <row r="96" spans="2:22" ht="72" customHeight="1" x14ac:dyDescent="0.25">
      <c r="B96" s="36" t="s">
        <v>23</v>
      </c>
      <c r="C96" s="37" t="s">
        <v>22</v>
      </c>
      <c r="D96" s="188" t="s">
        <v>43</v>
      </c>
      <c r="E96" s="183" t="s">
        <v>44</v>
      </c>
      <c r="F96" s="40" t="s">
        <v>45</v>
      </c>
      <c r="G96" s="41" t="s">
        <v>21</v>
      </c>
      <c r="H96" s="42" t="s">
        <v>46</v>
      </c>
      <c r="I96" s="43" t="s">
        <v>47</v>
      </c>
      <c r="J96" s="44"/>
      <c r="K96" s="44"/>
      <c r="L96" s="44"/>
      <c r="M96" s="44"/>
      <c r="N96" s="44"/>
      <c r="O96" s="44"/>
      <c r="P96" s="44"/>
      <c r="Q96" s="44"/>
      <c r="R96" s="44"/>
      <c r="S96" s="44"/>
      <c r="T96" s="44"/>
      <c r="U96" s="44"/>
      <c r="V96" s="45"/>
    </row>
    <row r="97" spans="2:22" ht="15.75" x14ac:dyDescent="0.25">
      <c r="B97" s="46"/>
      <c r="C97" s="47"/>
      <c r="D97" s="189"/>
      <c r="E97" s="184"/>
      <c r="F97" s="50"/>
      <c r="G97" s="51"/>
      <c r="H97" s="52"/>
      <c r="I97" s="53" t="s">
        <v>20</v>
      </c>
      <c r="J97" s="53" t="s">
        <v>19</v>
      </c>
      <c r="K97" s="53" t="s">
        <v>18</v>
      </c>
      <c r="L97" s="53" t="s">
        <v>3</v>
      </c>
      <c r="M97" s="53" t="s">
        <v>1</v>
      </c>
      <c r="N97" s="53" t="s">
        <v>17</v>
      </c>
      <c r="O97" s="53" t="s">
        <v>0</v>
      </c>
      <c r="P97" s="53" t="s">
        <v>16</v>
      </c>
      <c r="Q97" s="53" t="s">
        <v>4</v>
      </c>
      <c r="R97" s="53" t="s">
        <v>15</v>
      </c>
      <c r="S97" s="53" t="s">
        <v>14</v>
      </c>
      <c r="T97" s="54" t="s">
        <v>13</v>
      </c>
      <c r="U97" s="54" t="s">
        <v>2</v>
      </c>
      <c r="V97" s="54" t="s">
        <v>12</v>
      </c>
    </row>
    <row r="98" spans="2:22" ht="18" x14ac:dyDescent="0.25">
      <c r="B98" s="55"/>
      <c r="C98" s="47" t="s">
        <v>11</v>
      </c>
      <c r="D98" s="190"/>
      <c r="E98" s="185"/>
      <c r="F98" s="58"/>
      <c r="G98" s="59" t="s">
        <v>10</v>
      </c>
      <c r="H98" s="60"/>
      <c r="I98" s="61" t="s">
        <v>9</v>
      </c>
      <c r="J98" s="61" t="s">
        <v>9</v>
      </c>
      <c r="K98" s="61" t="s">
        <v>9</v>
      </c>
      <c r="L98" s="61" t="s">
        <v>9</v>
      </c>
      <c r="M98" s="61" t="s">
        <v>9</v>
      </c>
      <c r="N98" s="61" t="s">
        <v>9</v>
      </c>
      <c r="O98" s="61" t="s">
        <v>9</v>
      </c>
      <c r="P98" s="61" t="s">
        <v>9</v>
      </c>
      <c r="Q98" s="61" t="s">
        <v>9</v>
      </c>
      <c r="R98" s="61" t="s">
        <v>9</v>
      </c>
      <c r="S98" s="61" t="s">
        <v>9</v>
      </c>
      <c r="T98" s="62" t="s">
        <v>9</v>
      </c>
      <c r="U98" s="62" t="s">
        <v>9</v>
      </c>
      <c r="V98" s="62" t="s">
        <v>9</v>
      </c>
    </row>
    <row r="99" spans="2:22" ht="18.75" thickBot="1" x14ac:dyDescent="0.3">
      <c r="B99" s="63"/>
      <c r="C99" s="64"/>
      <c r="D99" s="191"/>
      <c r="E99" s="186"/>
      <c r="F99" s="67"/>
      <c r="G99" s="68"/>
      <c r="H99" s="69"/>
      <c r="I99" s="70" t="s">
        <v>5</v>
      </c>
      <c r="J99" s="70" t="s">
        <v>25</v>
      </c>
      <c r="K99" s="70" t="s">
        <v>26</v>
      </c>
      <c r="L99" s="70" t="s">
        <v>27</v>
      </c>
      <c r="M99" s="70" t="s">
        <v>28</v>
      </c>
      <c r="N99" s="70" t="s">
        <v>29</v>
      </c>
      <c r="O99" s="70" t="s">
        <v>30</v>
      </c>
      <c r="P99" s="70" t="s">
        <v>31</v>
      </c>
      <c r="Q99" s="70" t="s">
        <v>32</v>
      </c>
      <c r="R99" s="70" t="s">
        <v>33</v>
      </c>
      <c r="S99" s="70" t="s">
        <v>34</v>
      </c>
      <c r="T99" s="71" t="s">
        <v>35</v>
      </c>
      <c r="U99" s="71" t="s">
        <v>36</v>
      </c>
      <c r="V99" s="71" t="s">
        <v>48</v>
      </c>
    </row>
    <row r="100" spans="2:22" x14ac:dyDescent="0.25">
      <c r="B100" s="107"/>
      <c r="C100" s="87"/>
      <c r="D100" s="12"/>
      <c r="E100" s="8"/>
      <c r="F100" s="169" t="s">
        <v>49</v>
      </c>
      <c r="G100" s="108">
        <v>0.2</v>
      </c>
      <c r="H100" s="134" t="s">
        <v>7</v>
      </c>
      <c r="I100" s="11">
        <f>I101*1.2</f>
        <v>3489.270246</v>
      </c>
      <c r="J100" s="11">
        <f>I100*1.03</f>
        <v>3593.9483533800003</v>
      </c>
      <c r="K100" s="11">
        <f t="shared" ref="K100:V102" si="14">J100*1.03</f>
        <v>3701.7668039814002</v>
      </c>
      <c r="L100" s="11">
        <f t="shared" si="14"/>
        <v>3812.8198081008422</v>
      </c>
      <c r="M100" s="11">
        <f t="shared" si="14"/>
        <v>3927.2044023438675</v>
      </c>
      <c r="N100" s="11">
        <f t="shared" si="14"/>
        <v>4045.0205344141837</v>
      </c>
      <c r="O100" s="11">
        <f t="shared" si="14"/>
        <v>4166.3711504466091</v>
      </c>
      <c r="P100" s="11">
        <f t="shared" si="14"/>
        <v>4291.3622849600079</v>
      </c>
      <c r="Q100" s="11">
        <f t="shared" si="14"/>
        <v>4420.1031535088086</v>
      </c>
      <c r="R100" s="11">
        <f t="shared" si="14"/>
        <v>4552.7062481140729</v>
      </c>
      <c r="S100" s="11">
        <f t="shared" si="14"/>
        <v>4689.287435557495</v>
      </c>
      <c r="T100" s="31">
        <f t="shared" si="14"/>
        <v>4829.9660586242198</v>
      </c>
      <c r="U100" s="31">
        <f t="shared" si="14"/>
        <v>4974.865040382947</v>
      </c>
      <c r="V100" s="31">
        <f t="shared" si="14"/>
        <v>5124.1109915944353</v>
      </c>
    </row>
    <row r="101" spans="2:22" x14ac:dyDescent="0.25">
      <c r="B101" s="107"/>
      <c r="C101" s="87"/>
      <c r="D101" s="24"/>
      <c r="E101" s="8"/>
      <c r="F101" s="175" t="s">
        <v>50</v>
      </c>
      <c r="G101" s="104">
        <v>0.15</v>
      </c>
      <c r="H101" s="89" t="s">
        <v>6</v>
      </c>
      <c r="I101" s="4">
        <f>I102*1.15</f>
        <v>2907.7252050000002</v>
      </c>
      <c r="J101" s="4">
        <f>I101*1.03</f>
        <v>2994.9569611500001</v>
      </c>
      <c r="K101" s="4">
        <f t="shared" si="14"/>
        <v>3084.8056699845001</v>
      </c>
      <c r="L101" s="4">
        <f t="shared" si="14"/>
        <v>3177.3498400840353</v>
      </c>
      <c r="M101" s="4">
        <f t="shared" si="14"/>
        <v>3272.6703352865566</v>
      </c>
      <c r="N101" s="4">
        <f t="shared" si="14"/>
        <v>3370.8504453451533</v>
      </c>
      <c r="O101" s="4">
        <f t="shared" si="14"/>
        <v>3471.9759587055078</v>
      </c>
      <c r="P101" s="4">
        <f t="shared" si="14"/>
        <v>3576.1352374666731</v>
      </c>
      <c r="Q101" s="4">
        <f t="shared" si="14"/>
        <v>3683.4192945906734</v>
      </c>
      <c r="R101" s="4">
        <f t="shared" si="14"/>
        <v>3793.9218734283936</v>
      </c>
      <c r="S101" s="4">
        <f t="shared" si="14"/>
        <v>3907.7395296312457</v>
      </c>
      <c r="T101" s="30">
        <f t="shared" si="14"/>
        <v>4024.9717155201834</v>
      </c>
      <c r="U101" s="30">
        <f t="shared" si="14"/>
        <v>4145.7208669857891</v>
      </c>
      <c r="V101" s="30">
        <f t="shared" si="14"/>
        <v>4270.0924929953626</v>
      </c>
    </row>
    <row r="102" spans="2:22" ht="159.75" x14ac:dyDescent="0.25">
      <c r="B102" s="46" t="s">
        <v>72</v>
      </c>
      <c r="C102" s="135" t="s">
        <v>38</v>
      </c>
      <c r="D102" s="194" t="s">
        <v>39</v>
      </c>
      <c r="E102" s="187" t="s">
        <v>54</v>
      </c>
      <c r="F102" s="136" t="s">
        <v>5</v>
      </c>
      <c r="G102" s="104" t="s">
        <v>5</v>
      </c>
      <c r="H102" s="89" t="s">
        <v>4</v>
      </c>
      <c r="I102" s="90">
        <f>I11*1.05</f>
        <v>2528.4567000000002</v>
      </c>
      <c r="J102" s="4">
        <f>I102*1.03</f>
        <v>2604.3104010000002</v>
      </c>
      <c r="K102" s="4">
        <f t="shared" si="14"/>
        <v>2682.4397130300003</v>
      </c>
      <c r="L102" s="4">
        <f t="shared" si="14"/>
        <v>2762.9129044209003</v>
      </c>
      <c r="M102" s="4">
        <f t="shared" si="14"/>
        <v>2845.8002915535276</v>
      </c>
      <c r="N102" s="4">
        <f t="shared" si="14"/>
        <v>2931.1743003001334</v>
      </c>
      <c r="O102" s="4">
        <f t="shared" si="14"/>
        <v>3019.1095293091375</v>
      </c>
      <c r="P102" s="4">
        <f t="shared" si="14"/>
        <v>3109.682815188412</v>
      </c>
      <c r="Q102" s="4">
        <f t="shared" si="14"/>
        <v>3202.9732996440644</v>
      </c>
      <c r="R102" s="4">
        <f t="shared" si="14"/>
        <v>3299.0624986333864</v>
      </c>
      <c r="S102" s="4">
        <f t="shared" si="14"/>
        <v>3398.034373592388</v>
      </c>
      <c r="T102" s="30">
        <f t="shared" si="14"/>
        <v>3499.9754048001596</v>
      </c>
      <c r="U102" s="30">
        <f t="shared" si="14"/>
        <v>3604.9746669441643</v>
      </c>
      <c r="V102" s="30">
        <f t="shared" si="14"/>
        <v>3713.1239069524895</v>
      </c>
    </row>
    <row r="103" spans="2:22" ht="18.75" thickBot="1" x14ac:dyDescent="0.3">
      <c r="B103" s="115"/>
      <c r="C103" s="92"/>
      <c r="D103" s="116"/>
      <c r="E103" s="20"/>
      <c r="F103" s="95"/>
      <c r="G103" s="112"/>
      <c r="H103" s="137"/>
      <c r="I103" s="138"/>
      <c r="J103" s="98"/>
      <c r="K103" s="98"/>
      <c r="L103" s="98"/>
      <c r="M103" s="98"/>
      <c r="N103" s="98"/>
      <c r="O103" s="98"/>
      <c r="P103" s="98"/>
      <c r="Q103" s="98"/>
      <c r="R103" s="98"/>
      <c r="S103" s="98"/>
      <c r="T103" s="99"/>
      <c r="U103" s="99"/>
      <c r="V103" s="99"/>
    </row>
    <row r="104" spans="2:22" x14ac:dyDescent="0.25">
      <c r="B104" s="107"/>
      <c r="C104" s="87"/>
      <c r="D104" s="12"/>
      <c r="E104" s="8"/>
      <c r="F104" s="58" t="s">
        <v>49</v>
      </c>
      <c r="G104" s="102">
        <v>0.2</v>
      </c>
      <c r="H104" s="89" t="s">
        <v>7</v>
      </c>
      <c r="I104" s="9">
        <f>I105*1.2</f>
        <v>1744.635123</v>
      </c>
      <c r="J104" s="9">
        <f>I104*1.03</f>
        <v>1796.9741766900001</v>
      </c>
      <c r="K104" s="9">
        <f t="shared" ref="K104:V106" si="15">J104*1.03</f>
        <v>1850.8834019907001</v>
      </c>
      <c r="L104" s="9">
        <f t="shared" si="15"/>
        <v>1906.4099040504211</v>
      </c>
      <c r="M104" s="9">
        <f t="shared" si="15"/>
        <v>1963.6022011719338</v>
      </c>
      <c r="N104" s="9">
        <f t="shared" si="15"/>
        <v>2022.5102672070918</v>
      </c>
      <c r="O104" s="9">
        <f t="shared" si="15"/>
        <v>2083.1855752233046</v>
      </c>
      <c r="P104" s="9">
        <f t="shared" si="15"/>
        <v>2145.6811424800039</v>
      </c>
      <c r="Q104" s="9">
        <f t="shared" si="15"/>
        <v>2210.0515767544043</v>
      </c>
      <c r="R104" s="9">
        <f t="shared" si="15"/>
        <v>2276.3531240570364</v>
      </c>
      <c r="S104" s="9">
        <f t="shared" si="15"/>
        <v>2344.6437177787475</v>
      </c>
      <c r="T104" s="29">
        <f t="shared" si="15"/>
        <v>2414.9830293121099</v>
      </c>
      <c r="U104" s="29">
        <f t="shared" si="15"/>
        <v>2487.4325201914735</v>
      </c>
      <c r="V104" s="29">
        <f t="shared" si="15"/>
        <v>2562.0554957972176</v>
      </c>
    </row>
    <row r="105" spans="2:22" x14ac:dyDescent="0.25">
      <c r="B105" s="107"/>
      <c r="C105" s="87"/>
      <c r="D105" s="24"/>
      <c r="E105" s="8"/>
      <c r="F105" s="175" t="s">
        <v>50</v>
      </c>
      <c r="G105" s="104">
        <v>0.15</v>
      </c>
      <c r="H105" s="89" t="s">
        <v>6</v>
      </c>
      <c r="I105" s="4">
        <f>I106*1.15</f>
        <v>1453.8626025000001</v>
      </c>
      <c r="J105" s="4">
        <f>I105*1.03</f>
        <v>1497.478480575</v>
      </c>
      <c r="K105" s="4">
        <f t="shared" si="15"/>
        <v>1542.4028349922501</v>
      </c>
      <c r="L105" s="4">
        <f t="shared" si="15"/>
        <v>1588.6749200420177</v>
      </c>
      <c r="M105" s="4">
        <f t="shared" si="15"/>
        <v>1636.3351676432783</v>
      </c>
      <c r="N105" s="4">
        <f t="shared" si="15"/>
        <v>1685.4252226725766</v>
      </c>
      <c r="O105" s="4">
        <f t="shared" si="15"/>
        <v>1735.9879793527539</v>
      </c>
      <c r="P105" s="4">
        <f t="shared" si="15"/>
        <v>1788.0676187333365</v>
      </c>
      <c r="Q105" s="4">
        <f t="shared" si="15"/>
        <v>1841.7096472953367</v>
      </c>
      <c r="R105" s="4">
        <f t="shared" si="15"/>
        <v>1896.9609367141968</v>
      </c>
      <c r="S105" s="4">
        <f t="shared" si="15"/>
        <v>1953.8697648156228</v>
      </c>
      <c r="T105" s="30">
        <f t="shared" si="15"/>
        <v>2012.4858577600917</v>
      </c>
      <c r="U105" s="30">
        <f t="shared" si="15"/>
        <v>2072.8604334928946</v>
      </c>
      <c r="V105" s="30">
        <f t="shared" si="15"/>
        <v>2135.0462464976813</v>
      </c>
    </row>
    <row r="106" spans="2:22" ht="159.75" x14ac:dyDescent="0.25">
      <c r="B106" s="46" t="s">
        <v>72</v>
      </c>
      <c r="C106" s="135" t="s">
        <v>38</v>
      </c>
      <c r="D106" s="194" t="s">
        <v>39</v>
      </c>
      <c r="E106" s="187" t="s">
        <v>57</v>
      </c>
      <c r="F106" s="136" t="s">
        <v>5</v>
      </c>
      <c r="G106" s="104" t="s">
        <v>5</v>
      </c>
      <c r="H106" s="89" t="s">
        <v>4</v>
      </c>
      <c r="I106" s="5">
        <f>I102/2</f>
        <v>1264.2283500000001</v>
      </c>
      <c r="J106" s="4">
        <f>I106*1.03</f>
        <v>1302.1552005000001</v>
      </c>
      <c r="K106" s="4">
        <f t="shared" si="15"/>
        <v>1341.2198565150002</v>
      </c>
      <c r="L106" s="4">
        <f t="shared" si="15"/>
        <v>1381.4564522104502</v>
      </c>
      <c r="M106" s="4">
        <f t="shared" si="15"/>
        <v>1422.9001457767638</v>
      </c>
      <c r="N106" s="4">
        <f t="shared" si="15"/>
        <v>1465.5871501500667</v>
      </c>
      <c r="O106" s="4">
        <f t="shared" si="15"/>
        <v>1509.5547646545688</v>
      </c>
      <c r="P106" s="4">
        <f t="shared" si="15"/>
        <v>1554.841407594206</v>
      </c>
      <c r="Q106" s="4">
        <f t="shared" si="15"/>
        <v>1601.4866498220322</v>
      </c>
      <c r="R106" s="4">
        <f t="shared" si="15"/>
        <v>1649.5312493166932</v>
      </c>
      <c r="S106" s="4">
        <f t="shared" si="15"/>
        <v>1699.017186796194</v>
      </c>
      <c r="T106" s="30">
        <f t="shared" si="15"/>
        <v>1749.9877024000798</v>
      </c>
      <c r="U106" s="30">
        <f t="shared" si="15"/>
        <v>1802.4873334720821</v>
      </c>
      <c r="V106" s="30">
        <f t="shared" si="15"/>
        <v>1856.5619534762448</v>
      </c>
    </row>
    <row r="107" spans="2:22" ht="18.75" thickBot="1" x14ac:dyDescent="0.3">
      <c r="B107" s="115"/>
      <c r="C107" s="92"/>
      <c r="D107" s="116"/>
      <c r="E107" s="20"/>
      <c r="F107" s="95"/>
      <c r="G107" s="112"/>
      <c r="H107" s="137"/>
      <c r="I107" s="138"/>
      <c r="J107" s="98"/>
      <c r="K107" s="98"/>
      <c r="L107" s="98"/>
      <c r="M107" s="98"/>
      <c r="N107" s="98"/>
      <c r="O107" s="98"/>
      <c r="P107" s="98"/>
      <c r="Q107" s="98"/>
      <c r="R107" s="98"/>
      <c r="S107" s="98"/>
      <c r="T107" s="99"/>
      <c r="U107" s="99"/>
      <c r="V107" s="99"/>
    </row>
    <row r="108" spans="2:22" ht="18.75" thickBot="1" x14ac:dyDescent="0.3">
      <c r="B108" s="139"/>
      <c r="C108" s="16"/>
      <c r="D108" s="27"/>
      <c r="E108" s="27"/>
      <c r="F108" s="14"/>
      <c r="G108" s="14"/>
      <c r="H108" s="140"/>
      <c r="I108" s="141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</row>
    <row r="109" spans="2:22" ht="66.75" x14ac:dyDescent="0.25">
      <c r="B109" s="36" t="s">
        <v>23</v>
      </c>
      <c r="C109" s="37" t="s">
        <v>22</v>
      </c>
      <c r="D109" s="188" t="s">
        <v>43</v>
      </c>
      <c r="E109" s="183" t="s">
        <v>44</v>
      </c>
      <c r="F109" s="40" t="s">
        <v>45</v>
      </c>
      <c r="G109" s="41" t="s">
        <v>21</v>
      </c>
      <c r="H109" s="42" t="s">
        <v>46</v>
      </c>
      <c r="I109" s="43" t="s">
        <v>47</v>
      </c>
      <c r="J109" s="44"/>
      <c r="K109" s="44"/>
      <c r="L109" s="44"/>
      <c r="M109" s="44"/>
      <c r="N109" s="44"/>
      <c r="O109" s="44"/>
      <c r="P109" s="44"/>
      <c r="Q109" s="44"/>
      <c r="R109" s="44"/>
      <c r="S109" s="44"/>
      <c r="T109" s="44"/>
      <c r="U109" s="44"/>
      <c r="V109" s="45"/>
    </row>
    <row r="110" spans="2:22" ht="15.75" x14ac:dyDescent="0.25">
      <c r="B110" s="46"/>
      <c r="C110" s="47"/>
      <c r="D110" s="189"/>
      <c r="E110" s="184"/>
      <c r="F110" s="50"/>
      <c r="G110" s="51"/>
      <c r="H110" s="52"/>
      <c r="I110" s="53" t="s">
        <v>20</v>
      </c>
      <c r="J110" s="53" t="s">
        <v>19</v>
      </c>
      <c r="K110" s="53" t="s">
        <v>18</v>
      </c>
      <c r="L110" s="53" t="s">
        <v>3</v>
      </c>
      <c r="M110" s="53" t="s">
        <v>1</v>
      </c>
      <c r="N110" s="53" t="s">
        <v>17</v>
      </c>
      <c r="O110" s="53" t="s">
        <v>0</v>
      </c>
      <c r="P110" s="53" t="s">
        <v>16</v>
      </c>
      <c r="Q110" s="53" t="s">
        <v>4</v>
      </c>
      <c r="R110" s="53" t="s">
        <v>15</v>
      </c>
      <c r="S110" s="53" t="s">
        <v>14</v>
      </c>
      <c r="T110" s="54" t="s">
        <v>13</v>
      </c>
      <c r="U110" s="54" t="s">
        <v>2</v>
      </c>
      <c r="V110" s="54" t="s">
        <v>12</v>
      </c>
    </row>
    <row r="111" spans="2:22" ht="18" x14ac:dyDescent="0.25">
      <c r="B111" s="55"/>
      <c r="C111" s="47" t="s">
        <v>11</v>
      </c>
      <c r="D111" s="190"/>
      <c r="E111" s="185"/>
      <c r="F111" s="58"/>
      <c r="G111" s="59" t="s">
        <v>10</v>
      </c>
      <c r="H111" s="60"/>
      <c r="I111" s="61" t="s">
        <v>9</v>
      </c>
      <c r="J111" s="61" t="s">
        <v>9</v>
      </c>
      <c r="K111" s="61" t="s">
        <v>9</v>
      </c>
      <c r="L111" s="61" t="s">
        <v>9</v>
      </c>
      <c r="M111" s="61" t="s">
        <v>9</v>
      </c>
      <c r="N111" s="61" t="s">
        <v>9</v>
      </c>
      <c r="O111" s="61" t="s">
        <v>9</v>
      </c>
      <c r="P111" s="61" t="s">
        <v>9</v>
      </c>
      <c r="Q111" s="61" t="s">
        <v>9</v>
      </c>
      <c r="R111" s="61" t="s">
        <v>9</v>
      </c>
      <c r="S111" s="61" t="s">
        <v>9</v>
      </c>
      <c r="T111" s="62" t="s">
        <v>9</v>
      </c>
      <c r="U111" s="62" t="s">
        <v>9</v>
      </c>
      <c r="V111" s="62" t="s">
        <v>9</v>
      </c>
    </row>
    <row r="112" spans="2:22" ht="18.75" thickBot="1" x14ac:dyDescent="0.3">
      <c r="B112" s="63"/>
      <c r="C112" s="64"/>
      <c r="D112" s="191"/>
      <c r="E112" s="186"/>
      <c r="F112" s="67"/>
      <c r="G112" s="68"/>
      <c r="H112" s="69"/>
      <c r="I112" s="70" t="s">
        <v>5</v>
      </c>
      <c r="J112" s="70" t="s">
        <v>25</v>
      </c>
      <c r="K112" s="70" t="s">
        <v>26</v>
      </c>
      <c r="L112" s="70" t="s">
        <v>27</v>
      </c>
      <c r="M112" s="70" t="s">
        <v>28</v>
      </c>
      <c r="N112" s="70" t="s">
        <v>29</v>
      </c>
      <c r="O112" s="70" t="s">
        <v>30</v>
      </c>
      <c r="P112" s="70" t="s">
        <v>31</v>
      </c>
      <c r="Q112" s="70" t="s">
        <v>32</v>
      </c>
      <c r="R112" s="70" t="s">
        <v>33</v>
      </c>
      <c r="S112" s="70" t="s">
        <v>34</v>
      </c>
      <c r="T112" s="71" t="s">
        <v>35</v>
      </c>
      <c r="U112" s="71" t="s">
        <v>36</v>
      </c>
      <c r="V112" s="71" t="s">
        <v>48</v>
      </c>
    </row>
    <row r="113" spans="2:25" x14ac:dyDescent="0.25">
      <c r="B113" s="107"/>
      <c r="C113" s="87"/>
      <c r="D113" s="12"/>
      <c r="E113" s="8"/>
      <c r="F113" s="169" t="s">
        <v>49</v>
      </c>
      <c r="G113" s="102">
        <v>0.2</v>
      </c>
      <c r="H113" s="89" t="s">
        <v>7</v>
      </c>
      <c r="I113" s="9">
        <f>I114*1.2</f>
        <v>3489.270246</v>
      </c>
      <c r="J113" s="9">
        <f>I113*1.03</f>
        <v>3593.9483533800003</v>
      </c>
      <c r="K113" s="9">
        <f t="shared" ref="K113:V115" si="16">J113*1.03</f>
        <v>3701.7668039814002</v>
      </c>
      <c r="L113" s="9">
        <f t="shared" si="16"/>
        <v>3812.8198081008422</v>
      </c>
      <c r="M113" s="9">
        <f t="shared" si="16"/>
        <v>3927.2044023438675</v>
      </c>
      <c r="N113" s="9">
        <f t="shared" si="16"/>
        <v>4045.0205344141837</v>
      </c>
      <c r="O113" s="9">
        <f t="shared" si="16"/>
        <v>4166.3711504466091</v>
      </c>
      <c r="P113" s="9">
        <f t="shared" si="16"/>
        <v>4291.3622849600079</v>
      </c>
      <c r="Q113" s="9">
        <f t="shared" si="16"/>
        <v>4420.1031535088086</v>
      </c>
      <c r="R113" s="9">
        <f t="shared" si="16"/>
        <v>4552.7062481140729</v>
      </c>
      <c r="S113" s="9">
        <f t="shared" si="16"/>
        <v>4689.287435557495</v>
      </c>
      <c r="T113" s="29">
        <f t="shared" si="16"/>
        <v>4829.9660586242198</v>
      </c>
      <c r="U113" s="29">
        <f t="shared" si="16"/>
        <v>4974.865040382947</v>
      </c>
      <c r="V113" s="29">
        <f t="shared" si="16"/>
        <v>5124.1109915944353</v>
      </c>
    </row>
    <row r="114" spans="2:25" x14ac:dyDescent="0.25">
      <c r="B114" s="107"/>
      <c r="C114" s="87"/>
      <c r="D114" s="24"/>
      <c r="E114" s="8"/>
      <c r="F114" s="175" t="s">
        <v>50</v>
      </c>
      <c r="G114" s="104">
        <v>0.15</v>
      </c>
      <c r="H114" s="89" t="s">
        <v>6</v>
      </c>
      <c r="I114" s="4">
        <f>I115*1.15</f>
        <v>2907.7252050000002</v>
      </c>
      <c r="J114" s="4">
        <f>I114*1.03</f>
        <v>2994.9569611500001</v>
      </c>
      <c r="K114" s="4">
        <f t="shared" si="16"/>
        <v>3084.8056699845001</v>
      </c>
      <c r="L114" s="4">
        <f t="shared" si="16"/>
        <v>3177.3498400840353</v>
      </c>
      <c r="M114" s="4">
        <f t="shared" si="16"/>
        <v>3272.6703352865566</v>
      </c>
      <c r="N114" s="4">
        <f t="shared" si="16"/>
        <v>3370.8504453451533</v>
      </c>
      <c r="O114" s="4">
        <f t="shared" si="16"/>
        <v>3471.9759587055078</v>
      </c>
      <c r="P114" s="4">
        <f t="shared" si="16"/>
        <v>3576.1352374666731</v>
      </c>
      <c r="Q114" s="4">
        <f t="shared" si="16"/>
        <v>3683.4192945906734</v>
      </c>
      <c r="R114" s="4">
        <f t="shared" si="16"/>
        <v>3793.9218734283936</v>
      </c>
      <c r="S114" s="4">
        <f t="shared" si="16"/>
        <v>3907.7395296312457</v>
      </c>
      <c r="T114" s="30">
        <f t="shared" si="16"/>
        <v>4024.9717155201834</v>
      </c>
      <c r="U114" s="30">
        <f t="shared" si="16"/>
        <v>4145.7208669857891</v>
      </c>
      <c r="V114" s="30">
        <f t="shared" si="16"/>
        <v>4270.0924929953626</v>
      </c>
    </row>
    <row r="115" spans="2:25" ht="121.5" x14ac:dyDescent="0.25">
      <c r="B115" s="46" t="s">
        <v>72</v>
      </c>
      <c r="C115" s="10" t="s">
        <v>40</v>
      </c>
      <c r="D115" s="193" t="s">
        <v>41</v>
      </c>
      <c r="E115" s="187" t="s">
        <v>54</v>
      </c>
      <c r="F115" s="136" t="s">
        <v>5</v>
      </c>
      <c r="G115" s="104" t="s">
        <v>5</v>
      </c>
      <c r="H115" s="89" t="s">
        <v>4</v>
      </c>
      <c r="I115" s="90">
        <f>I102</f>
        <v>2528.4567000000002</v>
      </c>
      <c r="J115" s="4">
        <f>I115*1.03</f>
        <v>2604.3104010000002</v>
      </c>
      <c r="K115" s="4">
        <f t="shared" si="16"/>
        <v>2682.4397130300003</v>
      </c>
      <c r="L115" s="4">
        <f t="shared" si="16"/>
        <v>2762.9129044209003</v>
      </c>
      <c r="M115" s="4">
        <f t="shared" si="16"/>
        <v>2845.8002915535276</v>
      </c>
      <c r="N115" s="4">
        <f t="shared" si="16"/>
        <v>2931.1743003001334</v>
      </c>
      <c r="O115" s="4">
        <f t="shared" si="16"/>
        <v>3019.1095293091375</v>
      </c>
      <c r="P115" s="4">
        <f t="shared" si="16"/>
        <v>3109.682815188412</v>
      </c>
      <c r="Q115" s="4">
        <f t="shared" si="16"/>
        <v>3202.9732996440644</v>
      </c>
      <c r="R115" s="4">
        <f t="shared" si="16"/>
        <v>3299.0624986333864</v>
      </c>
      <c r="S115" s="4">
        <f t="shared" si="16"/>
        <v>3398.034373592388</v>
      </c>
      <c r="T115" s="30">
        <f t="shared" si="16"/>
        <v>3499.9754048001596</v>
      </c>
      <c r="U115" s="30">
        <f t="shared" si="16"/>
        <v>3604.9746669441643</v>
      </c>
      <c r="V115" s="30">
        <f t="shared" si="16"/>
        <v>3713.1239069524895</v>
      </c>
    </row>
    <row r="116" spans="2:25" ht="18.75" thickBot="1" x14ac:dyDescent="0.3">
      <c r="B116" s="115"/>
      <c r="C116" s="92"/>
      <c r="D116" s="116"/>
      <c r="E116" s="20"/>
      <c r="F116" s="95"/>
      <c r="G116" s="112"/>
      <c r="H116" s="137"/>
      <c r="I116" s="138"/>
      <c r="J116" s="98"/>
      <c r="K116" s="98"/>
      <c r="L116" s="98"/>
      <c r="M116" s="98"/>
      <c r="N116" s="98"/>
      <c r="O116" s="98"/>
      <c r="P116" s="98"/>
      <c r="Q116" s="98"/>
      <c r="R116" s="98"/>
      <c r="S116" s="98"/>
      <c r="T116" s="99"/>
      <c r="U116" s="99"/>
      <c r="V116" s="99"/>
    </row>
    <row r="117" spans="2:25" x14ac:dyDescent="0.25">
      <c r="B117" s="107"/>
      <c r="C117" s="87"/>
      <c r="D117" s="12"/>
      <c r="E117" s="8"/>
      <c r="F117" s="169" t="s">
        <v>49</v>
      </c>
      <c r="G117" s="102">
        <v>0.2</v>
      </c>
      <c r="H117" s="89" t="s">
        <v>7</v>
      </c>
      <c r="I117" s="9">
        <f>I118*1.2</f>
        <v>1744.635123</v>
      </c>
      <c r="J117" s="9">
        <f>I117*1.03</f>
        <v>1796.9741766900001</v>
      </c>
      <c r="K117" s="9">
        <f t="shared" ref="K117:V119" si="17">J117*1.03</f>
        <v>1850.8834019907001</v>
      </c>
      <c r="L117" s="9">
        <f t="shared" si="17"/>
        <v>1906.4099040504211</v>
      </c>
      <c r="M117" s="9">
        <f t="shared" si="17"/>
        <v>1963.6022011719338</v>
      </c>
      <c r="N117" s="9">
        <f t="shared" si="17"/>
        <v>2022.5102672070918</v>
      </c>
      <c r="O117" s="9">
        <f t="shared" si="17"/>
        <v>2083.1855752233046</v>
      </c>
      <c r="P117" s="9">
        <f t="shared" si="17"/>
        <v>2145.6811424800039</v>
      </c>
      <c r="Q117" s="9">
        <f t="shared" si="17"/>
        <v>2210.0515767544043</v>
      </c>
      <c r="R117" s="9">
        <f t="shared" si="17"/>
        <v>2276.3531240570364</v>
      </c>
      <c r="S117" s="9">
        <f t="shared" si="17"/>
        <v>2344.6437177787475</v>
      </c>
      <c r="T117" s="29">
        <f t="shared" si="17"/>
        <v>2414.9830293121099</v>
      </c>
      <c r="U117" s="29">
        <f t="shared" si="17"/>
        <v>2487.4325201914735</v>
      </c>
      <c r="V117" s="29">
        <f t="shared" si="17"/>
        <v>2562.0554957972176</v>
      </c>
    </row>
    <row r="118" spans="2:25" x14ac:dyDescent="0.25">
      <c r="B118" s="107"/>
      <c r="C118" s="87"/>
      <c r="D118" s="24"/>
      <c r="E118" s="8"/>
      <c r="F118" s="175" t="s">
        <v>50</v>
      </c>
      <c r="G118" s="104">
        <v>0.15</v>
      </c>
      <c r="H118" s="89" t="s">
        <v>6</v>
      </c>
      <c r="I118" s="4">
        <f>I119*1.15</f>
        <v>1453.8626025000001</v>
      </c>
      <c r="J118" s="4">
        <f>I118*1.03</f>
        <v>1497.478480575</v>
      </c>
      <c r="K118" s="4">
        <f t="shared" si="17"/>
        <v>1542.4028349922501</v>
      </c>
      <c r="L118" s="4">
        <f t="shared" si="17"/>
        <v>1588.6749200420177</v>
      </c>
      <c r="M118" s="4">
        <f t="shared" si="17"/>
        <v>1636.3351676432783</v>
      </c>
      <c r="N118" s="4">
        <f t="shared" si="17"/>
        <v>1685.4252226725766</v>
      </c>
      <c r="O118" s="4">
        <f t="shared" si="17"/>
        <v>1735.9879793527539</v>
      </c>
      <c r="P118" s="4">
        <f t="shared" si="17"/>
        <v>1788.0676187333365</v>
      </c>
      <c r="Q118" s="4">
        <f t="shared" si="17"/>
        <v>1841.7096472953367</v>
      </c>
      <c r="R118" s="4">
        <f t="shared" si="17"/>
        <v>1896.9609367141968</v>
      </c>
      <c r="S118" s="4">
        <f t="shared" si="17"/>
        <v>1953.8697648156228</v>
      </c>
      <c r="T118" s="30">
        <f t="shared" si="17"/>
        <v>2012.4858577600917</v>
      </c>
      <c r="U118" s="30">
        <f t="shared" si="17"/>
        <v>2072.8604334928946</v>
      </c>
      <c r="V118" s="30">
        <f t="shared" si="17"/>
        <v>2135.0462464976813</v>
      </c>
    </row>
    <row r="119" spans="2:25" ht="121.5" x14ac:dyDescent="0.25">
      <c r="B119" s="46" t="s">
        <v>72</v>
      </c>
      <c r="C119" s="10" t="s">
        <v>40</v>
      </c>
      <c r="D119" s="193" t="s">
        <v>41</v>
      </c>
      <c r="E119" s="187" t="s">
        <v>57</v>
      </c>
      <c r="F119" s="136" t="s">
        <v>5</v>
      </c>
      <c r="G119" s="104" t="s">
        <v>5</v>
      </c>
      <c r="H119" s="89" t="s">
        <v>4</v>
      </c>
      <c r="I119" s="90">
        <f>I115/2</f>
        <v>1264.2283500000001</v>
      </c>
      <c r="J119" s="4">
        <f>I119*1.03</f>
        <v>1302.1552005000001</v>
      </c>
      <c r="K119" s="4">
        <f t="shared" si="17"/>
        <v>1341.2198565150002</v>
      </c>
      <c r="L119" s="4">
        <f t="shared" si="17"/>
        <v>1381.4564522104502</v>
      </c>
      <c r="M119" s="4">
        <f t="shared" si="17"/>
        <v>1422.9001457767638</v>
      </c>
      <c r="N119" s="4">
        <f t="shared" si="17"/>
        <v>1465.5871501500667</v>
      </c>
      <c r="O119" s="4">
        <f t="shared" si="17"/>
        <v>1509.5547646545688</v>
      </c>
      <c r="P119" s="4">
        <f t="shared" si="17"/>
        <v>1554.841407594206</v>
      </c>
      <c r="Q119" s="4">
        <f t="shared" si="17"/>
        <v>1601.4866498220322</v>
      </c>
      <c r="R119" s="4">
        <f t="shared" si="17"/>
        <v>1649.5312493166932</v>
      </c>
      <c r="S119" s="4">
        <f t="shared" si="17"/>
        <v>1699.017186796194</v>
      </c>
      <c r="T119" s="30">
        <f t="shared" si="17"/>
        <v>1749.9877024000798</v>
      </c>
      <c r="U119" s="30">
        <f t="shared" si="17"/>
        <v>1802.4873334720821</v>
      </c>
      <c r="V119" s="30">
        <f t="shared" si="17"/>
        <v>1856.5619534762448</v>
      </c>
    </row>
    <row r="120" spans="2:25" ht="18.75" thickBot="1" x14ac:dyDescent="0.3">
      <c r="B120" s="115"/>
      <c r="C120" s="92"/>
      <c r="D120" s="116"/>
      <c r="E120" s="20"/>
      <c r="F120" s="95"/>
      <c r="G120" s="112"/>
      <c r="H120" s="137"/>
      <c r="I120" s="138"/>
      <c r="J120" s="98"/>
      <c r="K120" s="98"/>
      <c r="L120" s="98"/>
      <c r="M120" s="98"/>
      <c r="N120" s="98"/>
      <c r="O120" s="98"/>
      <c r="P120" s="98"/>
      <c r="Q120" s="98"/>
      <c r="R120" s="98"/>
      <c r="S120" s="98"/>
      <c r="T120" s="99"/>
      <c r="U120" s="99"/>
      <c r="V120" s="99"/>
    </row>
    <row r="121" spans="2:25" ht="15.75" thickBot="1" x14ac:dyDescent="0.3"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</row>
    <row r="122" spans="2:25" x14ac:dyDescent="0.25">
      <c r="B122" s="142" t="s">
        <v>73</v>
      </c>
      <c r="C122" s="143"/>
      <c r="D122" s="144"/>
      <c r="E122" s="26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</row>
    <row r="123" spans="2:25" ht="36" x14ac:dyDescent="0.25">
      <c r="B123" s="167" t="s">
        <v>49</v>
      </c>
      <c r="C123" s="168" t="s">
        <v>74</v>
      </c>
      <c r="D123" s="145"/>
      <c r="E123" s="146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</row>
    <row r="124" spans="2:25" ht="36" x14ac:dyDescent="0.25">
      <c r="B124" s="173" t="s">
        <v>50</v>
      </c>
      <c r="C124" s="174" t="s">
        <v>75</v>
      </c>
      <c r="D124" s="145"/>
      <c r="E124" s="146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</row>
    <row r="125" spans="2:25" ht="24" x14ac:dyDescent="0.25">
      <c r="B125" s="176" t="s">
        <v>55</v>
      </c>
      <c r="C125" s="177" t="s">
        <v>76</v>
      </c>
      <c r="D125" s="145"/>
      <c r="E125" s="146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</row>
    <row r="126" spans="2:25" x14ac:dyDescent="0.25">
      <c r="B126" s="179" t="s">
        <v>13</v>
      </c>
      <c r="C126" s="180" t="s">
        <v>77</v>
      </c>
      <c r="D126" s="145"/>
      <c r="E126" s="146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X126" s="147"/>
      <c r="Y126" s="147"/>
    </row>
    <row r="127" spans="2:25" ht="24.75" thickBot="1" x14ac:dyDescent="0.3">
      <c r="B127" s="171" t="s">
        <v>78</v>
      </c>
      <c r="C127" s="172" t="s">
        <v>79</v>
      </c>
      <c r="D127" s="148"/>
      <c r="E127" s="149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X127" s="150"/>
      <c r="Y127" s="150"/>
    </row>
  </sheetData>
  <sheetProtection selectLockedCells="1" selectUnlockedCells="1"/>
  <pageMargins left="0.51181102362204722" right="0.11811023622047245" top="0.39370078740157483" bottom="0.19685039370078741" header="0.51181102362204722" footer="0.51181102362204722"/>
  <pageSetup paperSize="9" scale="55" firstPageNumber="0" orientation="landscape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W29"/>
  <sheetViews>
    <sheetView zoomScale="130" zoomScaleNormal="130" workbookViewId="0">
      <selection activeCell="B1" sqref="B1"/>
    </sheetView>
  </sheetViews>
  <sheetFormatPr defaultRowHeight="15" x14ac:dyDescent="0.25"/>
  <cols>
    <col min="1" max="1" width="3.28515625" customWidth="1"/>
    <col min="2" max="2" width="18.140625" customWidth="1"/>
    <col min="3" max="3" width="18.5703125" customWidth="1"/>
    <col min="4" max="4" width="10.5703125" customWidth="1"/>
    <col min="5" max="5" width="5.85546875" customWidth="1"/>
    <col min="6" max="6" width="7.85546875" customWidth="1"/>
    <col min="7" max="7" width="13.7109375" customWidth="1"/>
    <col min="8" max="8" width="3.42578125" customWidth="1"/>
    <col min="9" max="18" width="12.42578125" customWidth="1"/>
    <col min="19" max="19" width="12" customWidth="1"/>
    <col min="20" max="20" width="12.28515625" customWidth="1"/>
    <col min="21" max="21" width="13.85546875" customWidth="1"/>
    <col min="22" max="22" width="12.140625" customWidth="1"/>
    <col min="23" max="23" width="33.42578125" customWidth="1"/>
    <col min="257" max="257" width="3.28515625" customWidth="1"/>
    <col min="258" max="258" width="18.140625" customWidth="1"/>
    <col min="259" max="259" width="18.5703125" customWidth="1"/>
    <col min="260" max="260" width="10.5703125" customWidth="1"/>
    <col min="261" max="261" width="5.85546875" customWidth="1"/>
    <col min="262" max="262" width="7.85546875" customWidth="1"/>
    <col min="263" max="263" width="13.7109375" customWidth="1"/>
    <col min="264" max="264" width="3.42578125" customWidth="1"/>
    <col min="265" max="274" width="12.42578125" customWidth="1"/>
    <col min="275" max="275" width="12" customWidth="1"/>
    <col min="276" max="276" width="12.28515625" customWidth="1"/>
    <col min="277" max="277" width="13.85546875" customWidth="1"/>
    <col min="278" max="278" width="12.140625" customWidth="1"/>
    <col min="279" max="279" width="33.42578125" customWidth="1"/>
    <col min="513" max="513" width="3.28515625" customWidth="1"/>
    <col min="514" max="514" width="18.140625" customWidth="1"/>
    <col min="515" max="515" width="18.5703125" customWidth="1"/>
    <col min="516" max="516" width="10.5703125" customWidth="1"/>
    <col min="517" max="517" width="5.85546875" customWidth="1"/>
    <col min="518" max="518" width="7.85546875" customWidth="1"/>
    <col min="519" max="519" width="13.7109375" customWidth="1"/>
    <col min="520" max="520" width="3.42578125" customWidth="1"/>
    <col min="521" max="530" width="12.42578125" customWidth="1"/>
    <col min="531" max="531" width="12" customWidth="1"/>
    <col min="532" max="532" width="12.28515625" customWidth="1"/>
    <col min="533" max="533" width="13.85546875" customWidth="1"/>
    <col min="534" max="534" width="12.140625" customWidth="1"/>
    <col min="535" max="535" width="33.42578125" customWidth="1"/>
    <col min="769" max="769" width="3.28515625" customWidth="1"/>
    <col min="770" max="770" width="18.140625" customWidth="1"/>
    <col min="771" max="771" width="18.5703125" customWidth="1"/>
    <col min="772" max="772" width="10.5703125" customWidth="1"/>
    <col min="773" max="773" width="5.85546875" customWidth="1"/>
    <col min="774" max="774" width="7.85546875" customWidth="1"/>
    <col min="775" max="775" width="13.7109375" customWidth="1"/>
    <col min="776" max="776" width="3.42578125" customWidth="1"/>
    <col min="777" max="786" width="12.42578125" customWidth="1"/>
    <col min="787" max="787" width="12" customWidth="1"/>
    <col min="788" max="788" width="12.28515625" customWidth="1"/>
    <col min="789" max="789" width="13.85546875" customWidth="1"/>
    <col min="790" max="790" width="12.140625" customWidth="1"/>
    <col min="791" max="791" width="33.42578125" customWidth="1"/>
    <col min="1025" max="1025" width="3.28515625" customWidth="1"/>
    <col min="1026" max="1026" width="18.140625" customWidth="1"/>
    <col min="1027" max="1027" width="18.5703125" customWidth="1"/>
    <col min="1028" max="1028" width="10.5703125" customWidth="1"/>
    <col min="1029" max="1029" width="5.85546875" customWidth="1"/>
    <col min="1030" max="1030" width="7.85546875" customWidth="1"/>
    <col min="1031" max="1031" width="13.7109375" customWidth="1"/>
    <col min="1032" max="1032" width="3.42578125" customWidth="1"/>
    <col min="1033" max="1042" width="12.42578125" customWidth="1"/>
    <col min="1043" max="1043" width="12" customWidth="1"/>
    <col min="1044" max="1044" width="12.28515625" customWidth="1"/>
    <col min="1045" max="1045" width="13.85546875" customWidth="1"/>
    <col min="1046" max="1046" width="12.140625" customWidth="1"/>
    <col min="1047" max="1047" width="33.42578125" customWidth="1"/>
    <col min="1281" max="1281" width="3.28515625" customWidth="1"/>
    <col min="1282" max="1282" width="18.140625" customWidth="1"/>
    <col min="1283" max="1283" width="18.5703125" customWidth="1"/>
    <col min="1284" max="1284" width="10.5703125" customWidth="1"/>
    <col min="1285" max="1285" width="5.85546875" customWidth="1"/>
    <col min="1286" max="1286" width="7.85546875" customWidth="1"/>
    <col min="1287" max="1287" width="13.7109375" customWidth="1"/>
    <col min="1288" max="1288" width="3.42578125" customWidth="1"/>
    <col min="1289" max="1298" width="12.42578125" customWidth="1"/>
    <col min="1299" max="1299" width="12" customWidth="1"/>
    <col min="1300" max="1300" width="12.28515625" customWidth="1"/>
    <col min="1301" max="1301" width="13.85546875" customWidth="1"/>
    <col min="1302" max="1302" width="12.140625" customWidth="1"/>
    <col min="1303" max="1303" width="33.42578125" customWidth="1"/>
    <col min="1537" max="1537" width="3.28515625" customWidth="1"/>
    <col min="1538" max="1538" width="18.140625" customWidth="1"/>
    <col min="1539" max="1539" width="18.5703125" customWidth="1"/>
    <col min="1540" max="1540" width="10.5703125" customWidth="1"/>
    <col min="1541" max="1541" width="5.85546875" customWidth="1"/>
    <col min="1542" max="1542" width="7.85546875" customWidth="1"/>
    <col min="1543" max="1543" width="13.7109375" customWidth="1"/>
    <col min="1544" max="1544" width="3.42578125" customWidth="1"/>
    <col min="1545" max="1554" width="12.42578125" customWidth="1"/>
    <col min="1555" max="1555" width="12" customWidth="1"/>
    <col min="1556" max="1556" width="12.28515625" customWidth="1"/>
    <col min="1557" max="1557" width="13.85546875" customWidth="1"/>
    <col min="1558" max="1558" width="12.140625" customWidth="1"/>
    <col min="1559" max="1559" width="33.42578125" customWidth="1"/>
    <col min="1793" max="1793" width="3.28515625" customWidth="1"/>
    <col min="1794" max="1794" width="18.140625" customWidth="1"/>
    <col min="1795" max="1795" width="18.5703125" customWidth="1"/>
    <col min="1796" max="1796" width="10.5703125" customWidth="1"/>
    <col min="1797" max="1797" width="5.85546875" customWidth="1"/>
    <col min="1798" max="1798" width="7.85546875" customWidth="1"/>
    <col min="1799" max="1799" width="13.7109375" customWidth="1"/>
    <col min="1800" max="1800" width="3.42578125" customWidth="1"/>
    <col min="1801" max="1810" width="12.42578125" customWidth="1"/>
    <col min="1811" max="1811" width="12" customWidth="1"/>
    <col min="1812" max="1812" width="12.28515625" customWidth="1"/>
    <col min="1813" max="1813" width="13.85546875" customWidth="1"/>
    <col min="1814" max="1814" width="12.140625" customWidth="1"/>
    <col min="1815" max="1815" width="33.42578125" customWidth="1"/>
    <col min="2049" max="2049" width="3.28515625" customWidth="1"/>
    <col min="2050" max="2050" width="18.140625" customWidth="1"/>
    <col min="2051" max="2051" width="18.5703125" customWidth="1"/>
    <col min="2052" max="2052" width="10.5703125" customWidth="1"/>
    <col min="2053" max="2053" width="5.85546875" customWidth="1"/>
    <col min="2054" max="2054" width="7.85546875" customWidth="1"/>
    <col min="2055" max="2055" width="13.7109375" customWidth="1"/>
    <col min="2056" max="2056" width="3.42578125" customWidth="1"/>
    <col min="2057" max="2066" width="12.42578125" customWidth="1"/>
    <col min="2067" max="2067" width="12" customWidth="1"/>
    <col min="2068" max="2068" width="12.28515625" customWidth="1"/>
    <col min="2069" max="2069" width="13.85546875" customWidth="1"/>
    <col min="2070" max="2070" width="12.140625" customWidth="1"/>
    <col min="2071" max="2071" width="33.42578125" customWidth="1"/>
    <col min="2305" max="2305" width="3.28515625" customWidth="1"/>
    <col min="2306" max="2306" width="18.140625" customWidth="1"/>
    <col min="2307" max="2307" width="18.5703125" customWidth="1"/>
    <col min="2308" max="2308" width="10.5703125" customWidth="1"/>
    <col min="2309" max="2309" width="5.85546875" customWidth="1"/>
    <col min="2310" max="2310" width="7.85546875" customWidth="1"/>
    <col min="2311" max="2311" width="13.7109375" customWidth="1"/>
    <col min="2312" max="2312" width="3.42578125" customWidth="1"/>
    <col min="2313" max="2322" width="12.42578125" customWidth="1"/>
    <col min="2323" max="2323" width="12" customWidth="1"/>
    <col min="2324" max="2324" width="12.28515625" customWidth="1"/>
    <col min="2325" max="2325" width="13.85546875" customWidth="1"/>
    <col min="2326" max="2326" width="12.140625" customWidth="1"/>
    <col min="2327" max="2327" width="33.42578125" customWidth="1"/>
    <col min="2561" max="2561" width="3.28515625" customWidth="1"/>
    <col min="2562" max="2562" width="18.140625" customWidth="1"/>
    <col min="2563" max="2563" width="18.5703125" customWidth="1"/>
    <col min="2564" max="2564" width="10.5703125" customWidth="1"/>
    <col min="2565" max="2565" width="5.85546875" customWidth="1"/>
    <col min="2566" max="2566" width="7.85546875" customWidth="1"/>
    <col min="2567" max="2567" width="13.7109375" customWidth="1"/>
    <col min="2568" max="2568" width="3.42578125" customWidth="1"/>
    <col min="2569" max="2578" width="12.42578125" customWidth="1"/>
    <col min="2579" max="2579" width="12" customWidth="1"/>
    <col min="2580" max="2580" width="12.28515625" customWidth="1"/>
    <col min="2581" max="2581" width="13.85546875" customWidth="1"/>
    <col min="2582" max="2582" width="12.140625" customWidth="1"/>
    <col min="2583" max="2583" width="33.42578125" customWidth="1"/>
    <col min="2817" max="2817" width="3.28515625" customWidth="1"/>
    <col min="2818" max="2818" width="18.140625" customWidth="1"/>
    <col min="2819" max="2819" width="18.5703125" customWidth="1"/>
    <col min="2820" max="2820" width="10.5703125" customWidth="1"/>
    <col min="2821" max="2821" width="5.85546875" customWidth="1"/>
    <col min="2822" max="2822" width="7.85546875" customWidth="1"/>
    <col min="2823" max="2823" width="13.7109375" customWidth="1"/>
    <col min="2824" max="2824" width="3.42578125" customWidth="1"/>
    <col min="2825" max="2834" width="12.42578125" customWidth="1"/>
    <col min="2835" max="2835" width="12" customWidth="1"/>
    <col min="2836" max="2836" width="12.28515625" customWidth="1"/>
    <col min="2837" max="2837" width="13.85546875" customWidth="1"/>
    <col min="2838" max="2838" width="12.140625" customWidth="1"/>
    <col min="2839" max="2839" width="33.42578125" customWidth="1"/>
    <col min="3073" max="3073" width="3.28515625" customWidth="1"/>
    <col min="3074" max="3074" width="18.140625" customWidth="1"/>
    <col min="3075" max="3075" width="18.5703125" customWidth="1"/>
    <col min="3076" max="3076" width="10.5703125" customWidth="1"/>
    <col min="3077" max="3077" width="5.85546875" customWidth="1"/>
    <col min="3078" max="3078" width="7.85546875" customWidth="1"/>
    <col min="3079" max="3079" width="13.7109375" customWidth="1"/>
    <col min="3080" max="3080" width="3.42578125" customWidth="1"/>
    <col min="3081" max="3090" width="12.42578125" customWidth="1"/>
    <col min="3091" max="3091" width="12" customWidth="1"/>
    <col min="3092" max="3092" width="12.28515625" customWidth="1"/>
    <col min="3093" max="3093" width="13.85546875" customWidth="1"/>
    <col min="3094" max="3094" width="12.140625" customWidth="1"/>
    <col min="3095" max="3095" width="33.42578125" customWidth="1"/>
    <col min="3329" max="3329" width="3.28515625" customWidth="1"/>
    <col min="3330" max="3330" width="18.140625" customWidth="1"/>
    <col min="3331" max="3331" width="18.5703125" customWidth="1"/>
    <col min="3332" max="3332" width="10.5703125" customWidth="1"/>
    <col min="3333" max="3333" width="5.85546875" customWidth="1"/>
    <col min="3334" max="3334" width="7.85546875" customWidth="1"/>
    <col min="3335" max="3335" width="13.7109375" customWidth="1"/>
    <col min="3336" max="3336" width="3.42578125" customWidth="1"/>
    <col min="3337" max="3346" width="12.42578125" customWidth="1"/>
    <col min="3347" max="3347" width="12" customWidth="1"/>
    <col min="3348" max="3348" width="12.28515625" customWidth="1"/>
    <col min="3349" max="3349" width="13.85546875" customWidth="1"/>
    <col min="3350" max="3350" width="12.140625" customWidth="1"/>
    <col min="3351" max="3351" width="33.42578125" customWidth="1"/>
    <col min="3585" max="3585" width="3.28515625" customWidth="1"/>
    <col min="3586" max="3586" width="18.140625" customWidth="1"/>
    <col min="3587" max="3587" width="18.5703125" customWidth="1"/>
    <col min="3588" max="3588" width="10.5703125" customWidth="1"/>
    <col min="3589" max="3589" width="5.85546875" customWidth="1"/>
    <col min="3590" max="3590" width="7.85546875" customWidth="1"/>
    <col min="3591" max="3591" width="13.7109375" customWidth="1"/>
    <col min="3592" max="3592" width="3.42578125" customWidth="1"/>
    <col min="3593" max="3602" width="12.42578125" customWidth="1"/>
    <col min="3603" max="3603" width="12" customWidth="1"/>
    <col min="3604" max="3604" width="12.28515625" customWidth="1"/>
    <col min="3605" max="3605" width="13.85546875" customWidth="1"/>
    <col min="3606" max="3606" width="12.140625" customWidth="1"/>
    <col min="3607" max="3607" width="33.42578125" customWidth="1"/>
    <col min="3841" max="3841" width="3.28515625" customWidth="1"/>
    <col min="3842" max="3842" width="18.140625" customWidth="1"/>
    <col min="3843" max="3843" width="18.5703125" customWidth="1"/>
    <col min="3844" max="3844" width="10.5703125" customWidth="1"/>
    <col min="3845" max="3845" width="5.85546875" customWidth="1"/>
    <col min="3846" max="3846" width="7.85546875" customWidth="1"/>
    <col min="3847" max="3847" width="13.7109375" customWidth="1"/>
    <col min="3848" max="3848" width="3.42578125" customWidth="1"/>
    <col min="3849" max="3858" width="12.42578125" customWidth="1"/>
    <col min="3859" max="3859" width="12" customWidth="1"/>
    <col min="3860" max="3860" width="12.28515625" customWidth="1"/>
    <col min="3861" max="3861" width="13.85546875" customWidth="1"/>
    <col min="3862" max="3862" width="12.140625" customWidth="1"/>
    <col min="3863" max="3863" width="33.42578125" customWidth="1"/>
    <col min="4097" max="4097" width="3.28515625" customWidth="1"/>
    <col min="4098" max="4098" width="18.140625" customWidth="1"/>
    <col min="4099" max="4099" width="18.5703125" customWidth="1"/>
    <col min="4100" max="4100" width="10.5703125" customWidth="1"/>
    <col min="4101" max="4101" width="5.85546875" customWidth="1"/>
    <col min="4102" max="4102" width="7.85546875" customWidth="1"/>
    <col min="4103" max="4103" width="13.7109375" customWidth="1"/>
    <col min="4104" max="4104" width="3.42578125" customWidth="1"/>
    <col min="4105" max="4114" width="12.42578125" customWidth="1"/>
    <col min="4115" max="4115" width="12" customWidth="1"/>
    <col min="4116" max="4116" width="12.28515625" customWidth="1"/>
    <col min="4117" max="4117" width="13.85546875" customWidth="1"/>
    <col min="4118" max="4118" width="12.140625" customWidth="1"/>
    <col min="4119" max="4119" width="33.42578125" customWidth="1"/>
    <col min="4353" max="4353" width="3.28515625" customWidth="1"/>
    <col min="4354" max="4354" width="18.140625" customWidth="1"/>
    <col min="4355" max="4355" width="18.5703125" customWidth="1"/>
    <col min="4356" max="4356" width="10.5703125" customWidth="1"/>
    <col min="4357" max="4357" width="5.85546875" customWidth="1"/>
    <col min="4358" max="4358" width="7.85546875" customWidth="1"/>
    <col min="4359" max="4359" width="13.7109375" customWidth="1"/>
    <col min="4360" max="4360" width="3.42578125" customWidth="1"/>
    <col min="4361" max="4370" width="12.42578125" customWidth="1"/>
    <col min="4371" max="4371" width="12" customWidth="1"/>
    <col min="4372" max="4372" width="12.28515625" customWidth="1"/>
    <col min="4373" max="4373" width="13.85546875" customWidth="1"/>
    <col min="4374" max="4374" width="12.140625" customWidth="1"/>
    <col min="4375" max="4375" width="33.42578125" customWidth="1"/>
    <col min="4609" max="4609" width="3.28515625" customWidth="1"/>
    <col min="4610" max="4610" width="18.140625" customWidth="1"/>
    <col min="4611" max="4611" width="18.5703125" customWidth="1"/>
    <col min="4612" max="4612" width="10.5703125" customWidth="1"/>
    <col min="4613" max="4613" width="5.85546875" customWidth="1"/>
    <col min="4614" max="4614" width="7.85546875" customWidth="1"/>
    <col min="4615" max="4615" width="13.7109375" customWidth="1"/>
    <col min="4616" max="4616" width="3.42578125" customWidth="1"/>
    <col min="4617" max="4626" width="12.42578125" customWidth="1"/>
    <col min="4627" max="4627" width="12" customWidth="1"/>
    <col min="4628" max="4628" width="12.28515625" customWidth="1"/>
    <col min="4629" max="4629" width="13.85546875" customWidth="1"/>
    <col min="4630" max="4630" width="12.140625" customWidth="1"/>
    <col min="4631" max="4631" width="33.42578125" customWidth="1"/>
    <col min="4865" max="4865" width="3.28515625" customWidth="1"/>
    <col min="4866" max="4866" width="18.140625" customWidth="1"/>
    <col min="4867" max="4867" width="18.5703125" customWidth="1"/>
    <col min="4868" max="4868" width="10.5703125" customWidth="1"/>
    <col min="4869" max="4869" width="5.85546875" customWidth="1"/>
    <col min="4870" max="4870" width="7.85546875" customWidth="1"/>
    <col min="4871" max="4871" width="13.7109375" customWidth="1"/>
    <col min="4872" max="4872" width="3.42578125" customWidth="1"/>
    <col min="4873" max="4882" width="12.42578125" customWidth="1"/>
    <col min="4883" max="4883" width="12" customWidth="1"/>
    <col min="4884" max="4884" width="12.28515625" customWidth="1"/>
    <col min="4885" max="4885" width="13.85546875" customWidth="1"/>
    <col min="4886" max="4886" width="12.140625" customWidth="1"/>
    <col min="4887" max="4887" width="33.42578125" customWidth="1"/>
    <col min="5121" max="5121" width="3.28515625" customWidth="1"/>
    <col min="5122" max="5122" width="18.140625" customWidth="1"/>
    <col min="5123" max="5123" width="18.5703125" customWidth="1"/>
    <col min="5124" max="5124" width="10.5703125" customWidth="1"/>
    <col min="5125" max="5125" width="5.85546875" customWidth="1"/>
    <col min="5126" max="5126" width="7.85546875" customWidth="1"/>
    <col min="5127" max="5127" width="13.7109375" customWidth="1"/>
    <col min="5128" max="5128" width="3.42578125" customWidth="1"/>
    <col min="5129" max="5138" width="12.42578125" customWidth="1"/>
    <col min="5139" max="5139" width="12" customWidth="1"/>
    <col min="5140" max="5140" width="12.28515625" customWidth="1"/>
    <col min="5141" max="5141" width="13.85546875" customWidth="1"/>
    <col min="5142" max="5142" width="12.140625" customWidth="1"/>
    <col min="5143" max="5143" width="33.42578125" customWidth="1"/>
    <col min="5377" max="5377" width="3.28515625" customWidth="1"/>
    <col min="5378" max="5378" width="18.140625" customWidth="1"/>
    <col min="5379" max="5379" width="18.5703125" customWidth="1"/>
    <col min="5380" max="5380" width="10.5703125" customWidth="1"/>
    <col min="5381" max="5381" width="5.85546875" customWidth="1"/>
    <col min="5382" max="5382" width="7.85546875" customWidth="1"/>
    <col min="5383" max="5383" width="13.7109375" customWidth="1"/>
    <col min="5384" max="5384" width="3.42578125" customWidth="1"/>
    <col min="5385" max="5394" width="12.42578125" customWidth="1"/>
    <col min="5395" max="5395" width="12" customWidth="1"/>
    <col min="5396" max="5396" width="12.28515625" customWidth="1"/>
    <col min="5397" max="5397" width="13.85546875" customWidth="1"/>
    <col min="5398" max="5398" width="12.140625" customWidth="1"/>
    <col min="5399" max="5399" width="33.42578125" customWidth="1"/>
    <col min="5633" max="5633" width="3.28515625" customWidth="1"/>
    <col min="5634" max="5634" width="18.140625" customWidth="1"/>
    <col min="5635" max="5635" width="18.5703125" customWidth="1"/>
    <col min="5636" max="5636" width="10.5703125" customWidth="1"/>
    <col min="5637" max="5637" width="5.85546875" customWidth="1"/>
    <col min="5638" max="5638" width="7.85546875" customWidth="1"/>
    <col min="5639" max="5639" width="13.7109375" customWidth="1"/>
    <col min="5640" max="5640" width="3.42578125" customWidth="1"/>
    <col min="5641" max="5650" width="12.42578125" customWidth="1"/>
    <col min="5651" max="5651" width="12" customWidth="1"/>
    <col min="5652" max="5652" width="12.28515625" customWidth="1"/>
    <col min="5653" max="5653" width="13.85546875" customWidth="1"/>
    <col min="5654" max="5654" width="12.140625" customWidth="1"/>
    <col min="5655" max="5655" width="33.42578125" customWidth="1"/>
    <col min="5889" max="5889" width="3.28515625" customWidth="1"/>
    <col min="5890" max="5890" width="18.140625" customWidth="1"/>
    <col min="5891" max="5891" width="18.5703125" customWidth="1"/>
    <col min="5892" max="5892" width="10.5703125" customWidth="1"/>
    <col min="5893" max="5893" width="5.85546875" customWidth="1"/>
    <col min="5894" max="5894" width="7.85546875" customWidth="1"/>
    <col min="5895" max="5895" width="13.7109375" customWidth="1"/>
    <col min="5896" max="5896" width="3.42578125" customWidth="1"/>
    <col min="5897" max="5906" width="12.42578125" customWidth="1"/>
    <col min="5907" max="5907" width="12" customWidth="1"/>
    <col min="5908" max="5908" width="12.28515625" customWidth="1"/>
    <col min="5909" max="5909" width="13.85546875" customWidth="1"/>
    <col min="5910" max="5910" width="12.140625" customWidth="1"/>
    <col min="5911" max="5911" width="33.42578125" customWidth="1"/>
    <col min="6145" max="6145" width="3.28515625" customWidth="1"/>
    <col min="6146" max="6146" width="18.140625" customWidth="1"/>
    <col min="6147" max="6147" width="18.5703125" customWidth="1"/>
    <col min="6148" max="6148" width="10.5703125" customWidth="1"/>
    <col min="6149" max="6149" width="5.85546875" customWidth="1"/>
    <col min="6150" max="6150" width="7.85546875" customWidth="1"/>
    <col min="6151" max="6151" width="13.7109375" customWidth="1"/>
    <col min="6152" max="6152" width="3.42578125" customWidth="1"/>
    <col min="6153" max="6162" width="12.42578125" customWidth="1"/>
    <col min="6163" max="6163" width="12" customWidth="1"/>
    <col min="6164" max="6164" width="12.28515625" customWidth="1"/>
    <col min="6165" max="6165" width="13.85546875" customWidth="1"/>
    <col min="6166" max="6166" width="12.140625" customWidth="1"/>
    <col min="6167" max="6167" width="33.42578125" customWidth="1"/>
    <col min="6401" max="6401" width="3.28515625" customWidth="1"/>
    <col min="6402" max="6402" width="18.140625" customWidth="1"/>
    <col min="6403" max="6403" width="18.5703125" customWidth="1"/>
    <col min="6404" max="6404" width="10.5703125" customWidth="1"/>
    <col min="6405" max="6405" width="5.85546875" customWidth="1"/>
    <col min="6406" max="6406" width="7.85546875" customWidth="1"/>
    <col min="6407" max="6407" width="13.7109375" customWidth="1"/>
    <col min="6408" max="6408" width="3.42578125" customWidth="1"/>
    <col min="6409" max="6418" width="12.42578125" customWidth="1"/>
    <col min="6419" max="6419" width="12" customWidth="1"/>
    <col min="6420" max="6420" width="12.28515625" customWidth="1"/>
    <col min="6421" max="6421" width="13.85546875" customWidth="1"/>
    <col min="6422" max="6422" width="12.140625" customWidth="1"/>
    <col min="6423" max="6423" width="33.42578125" customWidth="1"/>
    <col min="6657" max="6657" width="3.28515625" customWidth="1"/>
    <col min="6658" max="6658" width="18.140625" customWidth="1"/>
    <col min="6659" max="6659" width="18.5703125" customWidth="1"/>
    <col min="6660" max="6660" width="10.5703125" customWidth="1"/>
    <col min="6661" max="6661" width="5.85546875" customWidth="1"/>
    <col min="6662" max="6662" width="7.85546875" customWidth="1"/>
    <col min="6663" max="6663" width="13.7109375" customWidth="1"/>
    <col min="6664" max="6664" width="3.42578125" customWidth="1"/>
    <col min="6665" max="6674" width="12.42578125" customWidth="1"/>
    <col min="6675" max="6675" width="12" customWidth="1"/>
    <col min="6676" max="6676" width="12.28515625" customWidth="1"/>
    <col min="6677" max="6677" width="13.85546875" customWidth="1"/>
    <col min="6678" max="6678" width="12.140625" customWidth="1"/>
    <col min="6679" max="6679" width="33.42578125" customWidth="1"/>
    <col min="6913" max="6913" width="3.28515625" customWidth="1"/>
    <col min="6914" max="6914" width="18.140625" customWidth="1"/>
    <col min="6915" max="6915" width="18.5703125" customWidth="1"/>
    <col min="6916" max="6916" width="10.5703125" customWidth="1"/>
    <col min="6917" max="6917" width="5.85546875" customWidth="1"/>
    <col min="6918" max="6918" width="7.85546875" customWidth="1"/>
    <col min="6919" max="6919" width="13.7109375" customWidth="1"/>
    <col min="6920" max="6920" width="3.42578125" customWidth="1"/>
    <col min="6921" max="6930" width="12.42578125" customWidth="1"/>
    <col min="6931" max="6931" width="12" customWidth="1"/>
    <col min="6932" max="6932" width="12.28515625" customWidth="1"/>
    <col min="6933" max="6933" width="13.85546875" customWidth="1"/>
    <col min="6934" max="6934" width="12.140625" customWidth="1"/>
    <col min="6935" max="6935" width="33.42578125" customWidth="1"/>
    <col min="7169" max="7169" width="3.28515625" customWidth="1"/>
    <col min="7170" max="7170" width="18.140625" customWidth="1"/>
    <col min="7171" max="7171" width="18.5703125" customWidth="1"/>
    <col min="7172" max="7172" width="10.5703125" customWidth="1"/>
    <col min="7173" max="7173" width="5.85546875" customWidth="1"/>
    <col min="7174" max="7174" width="7.85546875" customWidth="1"/>
    <col min="7175" max="7175" width="13.7109375" customWidth="1"/>
    <col min="7176" max="7176" width="3.42578125" customWidth="1"/>
    <col min="7177" max="7186" width="12.42578125" customWidth="1"/>
    <col min="7187" max="7187" width="12" customWidth="1"/>
    <col min="7188" max="7188" width="12.28515625" customWidth="1"/>
    <col min="7189" max="7189" width="13.85546875" customWidth="1"/>
    <col min="7190" max="7190" width="12.140625" customWidth="1"/>
    <col min="7191" max="7191" width="33.42578125" customWidth="1"/>
    <col min="7425" max="7425" width="3.28515625" customWidth="1"/>
    <col min="7426" max="7426" width="18.140625" customWidth="1"/>
    <col min="7427" max="7427" width="18.5703125" customWidth="1"/>
    <col min="7428" max="7428" width="10.5703125" customWidth="1"/>
    <col min="7429" max="7429" width="5.85546875" customWidth="1"/>
    <col min="7430" max="7430" width="7.85546875" customWidth="1"/>
    <col min="7431" max="7431" width="13.7109375" customWidth="1"/>
    <col min="7432" max="7432" width="3.42578125" customWidth="1"/>
    <col min="7433" max="7442" width="12.42578125" customWidth="1"/>
    <col min="7443" max="7443" width="12" customWidth="1"/>
    <col min="7444" max="7444" width="12.28515625" customWidth="1"/>
    <col min="7445" max="7445" width="13.85546875" customWidth="1"/>
    <col min="7446" max="7446" width="12.140625" customWidth="1"/>
    <col min="7447" max="7447" width="33.42578125" customWidth="1"/>
    <col min="7681" max="7681" width="3.28515625" customWidth="1"/>
    <col min="7682" max="7682" width="18.140625" customWidth="1"/>
    <col min="7683" max="7683" width="18.5703125" customWidth="1"/>
    <col min="7684" max="7684" width="10.5703125" customWidth="1"/>
    <col min="7685" max="7685" width="5.85546875" customWidth="1"/>
    <col min="7686" max="7686" width="7.85546875" customWidth="1"/>
    <col min="7687" max="7687" width="13.7109375" customWidth="1"/>
    <col min="7688" max="7688" width="3.42578125" customWidth="1"/>
    <col min="7689" max="7698" width="12.42578125" customWidth="1"/>
    <col min="7699" max="7699" width="12" customWidth="1"/>
    <col min="7700" max="7700" width="12.28515625" customWidth="1"/>
    <col min="7701" max="7701" width="13.85546875" customWidth="1"/>
    <col min="7702" max="7702" width="12.140625" customWidth="1"/>
    <col min="7703" max="7703" width="33.42578125" customWidth="1"/>
    <col min="7937" max="7937" width="3.28515625" customWidth="1"/>
    <col min="7938" max="7938" width="18.140625" customWidth="1"/>
    <col min="7939" max="7939" width="18.5703125" customWidth="1"/>
    <col min="7940" max="7940" width="10.5703125" customWidth="1"/>
    <col min="7941" max="7941" width="5.85546875" customWidth="1"/>
    <col min="7942" max="7942" width="7.85546875" customWidth="1"/>
    <col min="7943" max="7943" width="13.7109375" customWidth="1"/>
    <col min="7944" max="7944" width="3.42578125" customWidth="1"/>
    <col min="7945" max="7954" width="12.42578125" customWidth="1"/>
    <col min="7955" max="7955" width="12" customWidth="1"/>
    <col min="7956" max="7956" width="12.28515625" customWidth="1"/>
    <col min="7957" max="7957" width="13.85546875" customWidth="1"/>
    <col min="7958" max="7958" width="12.140625" customWidth="1"/>
    <col min="7959" max="7959" width="33.42578125" customWidth="1"/>
    <col min="8193" max="8193" width="3.28515625" customWidth="1"/>
    <col min="8194" max="8194" width="18.140625" customWidth="1"/>
    <col min="8195" max="8195" width="18.5703125" customWidth="1"/>
    <col min="8196" max="8196" width="10.5703125" customWidth="1"/>
    <col min="8197" max="8197" width="5.85546875" customWidth="1"/>
    <col min="8198" max="8198" width="7.85546875" customWidth="1"/>
    <col min="8199" max="8199" width="13.7109375" customWidth="1"/>
    <col min="8200" max="8200" width="3.42578125" customWidth="1"/>
    <col min="8201" max="8210" width="12.42578125" customWidth="1"/>
    <col min="8211" max="8211" width="12" customWidth="1"/>
    <col min="8212" max="8212" width="12.28515625" customWidth="1"/>
    <col min="8213" max="8213" width="13.85546875" customWidth="1"/>
    <col min="8214" max="8214" width="12.140625" customWidth="1"/>
    <col min="8215" max="8215" width="33.42578125" customWidth="1"/>
    <col min="8449" max="8449" width="3.28515625" customWidth="1"/>
    <col min="8450" max="8450" width="18.140625" customWidth="1"/>
    <col min="8451" max="8451" width="18.5703125" customWidth="1"/>
    <col min="8452" max="8452" width="10.5703125" customWidth="1"/>
    <col min="8453" max="8453" width="5.85546875" customWidth="1"/>
    <col min="8454" max="8454" width="7.85546875" customWidth="1"/>
    <col min="8455" max="8455" width="13.7109375" customWidth="1"/>
    <col min="8456" max="8456" width="3.42578125" customWidth="1"/>
    <col min="8457" max="8466" width="12.42578125" customWidth="1"/>
    <col min="8467" max="8467" width="12" customWidth="1"/>
    <col min="8468" max="8468" width="12.28515625" customWidth="1"/>
    <col min="8469" max="8469" width="13.85546875" customWidth="1"/>
    <col min="8470" max="8470" width="12.140625" customWidth="1"/>
    <col min="8471" max="8471" width="33.42578125" customWidth="1"/>
    <col min="8705" max="8705" width="3.28515625" customWidth="1"/>
    <col min="8706" max="8706" width="18.140625" customWidth="1"/>
    <col min="8707" max="8707" width="18.5703125" customWidth="1"/>
    <col min="8708" max="8708" width="10.5703125" customWidth="1"/>
    <col min="8709" max="8709" width="5.85546875" customWidth="1"/>
    <col min="8710" max="8710" width="7.85546875" customWidth="1"/>
    <col min="8711" max="8711" width="13.7109375" customWidth="1"/>
    <col min="8712" max="8712" width="3.42578125" customWidth="1"/>
    <col min="8713" max="8722" width="12.42578125" customWidth="1"/>
    <col min="8723" max="8723" width="12" customWidth="1"/>
    <col min="8724" max="8724" width="12.28515625" customWidth="1"/>
    <col min="8725" max="8725" width="13.85546875" customWidth="1"/>
    <col min="8726" max="8726" width="12.140625" customWidth="1"/>
    <col min="8727" max="8727" width="33.42578125" customWidth="1"/>
    <col min="8961" max="8961" width="3.28515625" customWidth="1"/>
    <col min="8962" max="8962" width="18.140625" customWidth="1"/>
    <col min="8963" max="8963" width="18.5703125" customWidth="1"/>
    <col min="8964" max="8964" width="10.5703125" customWidth="1"/>
    <col min="8965" max="8965" width="5.85546875" customWidth="1"/>
    <col min="8966" max="8966" width="7.85546875" customWidth="1"/>
    <col min="8967" max="8967" width="13.7109375" customWidth="1"/>
    <col min="8968" max="8968" width="3.42578125" customWidth="1"/>
    <col min="8969" max="8978" width="12.42578125" customWidth="1"/>
    <col min="8979" max="8979" width="12" customWidth="1"/>
    <col min="8980" max="8980" width="12.28515625" customWidth="1"/>
    <col min="8981" max="8981" width="13.85546875" customWidth="1"/>
    <col min="8982" max="8982" width="12.140625" customWidth="1"/>
    <col min="8983" max="8983" width="33.42578125" customWidth="1"/>
    <col min="9217" max="9217" width="3.28515625" customWidth="1"/>
    <col min="9218" max="9218" width="18.140625" customWidth="1"/>
    <col min="9219" max="9219" width="18.5703125" customWidth="1"/>
    <col min="9220" max="9220" width="10.5703125" customWidth="1"/>
    <col min="9221" max="9221" width="5.85546875" customWidth="1"/>
    <col min="9222" max="9222" width="7.85546875" customWidth="1"/>
    <col min="9223" max="9223" width="13.7109375" customWidth="1"/>
    <col min="9224" max="9224" width="3.42578125" customWidth="1"/>
    <col min="9225" max="9234" width="12.42578125" customWidth="1"/>
    <col min="9235" max="9235" width="12" customWidth="1"/>
    <col min="9236" max="9236" width="12.28515625" customWidth="1"/>
    <col min="9237" max="9237" width="13.85546875" customWidth="1"/>
    <col min="9238" max="9238" width="12.140625" customWidth="1"/>
    <col min="9239" max="9239" width="33.42578125" customWidth="1"/>
    <col min="9473" max="9473" width="3.28515625" customWidth="1"/>
    <col min="9474" max="9474" width="18.140625" customWidth="1"/>
    <col min="9475" max="9475" width="18.5703125" customWidth="1"/>
    <col min="9476" max="9476" width="10.5703125" customWidth="1"/>
    <col min="9477" max="9477" width="5.85546875" customWidth="1"/>
    <col min="9478" max="9478" width="7.85546875" customWidth="1"/>
    <col min="9479" max="9479" width="13.7109375" customWidth="1"/>
    <col min="9480" max="9480" width="3.42578125" customWidth="1"/>
    <col min="9481" max="9490" width="12.42578125" customWidth="1"/>
    <col min="9491" max="9491" width="12" customWidth="1"/>
    <col min="9492" max="9492" width="12.28515625" customWidth="1"/>
    <col min="9493" max="9493" width="13.85546875" customWidth="1"/>
    <col min="9494" max="9494" width="12.140625" customWidth="1"/>
    <col min="9495" max="9495" width="33.42578125" customWidth="1"/>
    <col min="9729" max="9729" width="3.28515625" customWidth="1"/>
    <col min="9730" max="9730" width="18.140625" customWidth="1"/>
    <col min="9731" max="9731" width="18.5703125" customWidth="1"/>
    <col min="9732" max="9732" width="10.5703125" customWidth="1"/>
    <col min="9733" max="9733" width="5.85546875" customWidth="1"/>
    <col min="9734" max="9734" width="7.85546875" customWidth="1"/>
    <col min="9735" max="9735" width="13.7109375" customWidth="1"/>
    <col min="9736" max="9736" width="3.42578125" customWidth="1"/>
    <col min="9737" max="9746" width="12.42578125" customWidth="1"/>
    <col min="9747" max="9747" width="12" customWidth="1"/>
    <col min="9748" max="9748" width="12.28515625" customWidth="1"/>
    <col min="9749" max="9749" width="13.85546875" customWidth="1"/>
    <col min="9750" max="9750" width="12.140625" customWidth="1"/>
    <col min="9751" max="9751" width="33.42578125" customWidth="1"/>
    <col min="9985" max="9985" width="3.28515625" customWidth="1"/>
    <col min="9986" max="9986" width="18.140625" customWidth="1"/>
    <col min="9987" max="9987" width="18.5703125" customWidth="1"/>
    <col min="9988" max="9988" width="10.5703125" customWidth="1"/>
    <col min="9989" max="9989" width="5.85546875" customWidth="1"/>
    <col min="9990" max="9990" width="7.85546875" customWidth="1"/>
    <col min="9991" max="9991" width="13.7109375" customWidth="1"/>
    <col min="9992" max="9992" width="3.42578125" customWidth="1"/>
    <col min="9993" max="10002" width="12.42578125" customWidth="1"/>
    <col min="10003" max="10003" width="12" customWidth="1"/>
    <col min="10004" max="10004" width="12.28515625" customWidth="1"/>
    <col min="10005" max="10005" width="13.85546875" customWidth="1"/>
    <col min="10006" max="10006" width="12.140625" customWidth="1"/>
    <col min="10007" max="10007" width="33.42578125" customWidth="1"/>
    <col min="10241" max="10241" width="3.28515625" customWidth="1"/>
    <col min="10242" max="10242" width="18.140625" customWidth="1"/>
    <col min="10243" max="10243" width="18.5703125" customWidth="1"/>
    <col min="10244" max="10244" width="10.5703125" customWidth="1"/>
    <col min="10245" max="10245" width="5.85546875" customWidth="1"/>
    <col min="10246" max="10246" width="7.85546875" customWidth="1"/>
    <col min="10247" max="10247" width="13.7109375" customWidth="1"/>
    <col min="10248" max="10248" width="3.42578125" customWidth="1"/>
    <col min="10249" max="10258" width="12.42578125" customWidth="1"/>
    <col min="10259" max="10259" width="12" customWidth="1"/>
    <col min="10260" max="10260" width="12.28515625" customWidth="1"/>
    <col min="10261" max="10261" width="13.85546875" customWidth="1"/>
    <col min="10262" max="10262" width="12.140625" customWidth="1"/>
    <col min="10263" max="10263" width="33.42578125" customWidth="1"/>
    <col min="10497" max="10497" width="3.28515625" customWidth="1"/>
    <col min="10498" max="10498" width="18.140625" customWidth="1"/>
    <col min="10499" max="10499" width="18.5703125" customWidth="1"/>
    <col min="10500" max="10500" width="10.5703125" customWidth="1"/>
    <col min="10501" max="10501" width="5.85546875" customWidth="1"/>
    <col min="10502" max="10502" width="7.85546875" customWidth="1"/>
    <col min="10503" max="10503" width="13.7109375" customWidth="1"/>
    <col min="10504" max="10504" width="3.42578125" customWidth="1"/>
    <col min="10505" max="10514" width="12.42578125" customWidth="1"/>
    <col min="10515" max="10515" width="12" customWidth="1"/>
    <col min="10516" max="10516" width="12.28515625" customWidth="1"/>
    <col min="10517" max="10517" width="13.85546875" customWidth="1"/>
    <col min="10518" max="10518" width="12.140625" customWidth="1"/>
    <col min="10519" max="10519" width="33.42578125" customWidth="1"/>
    <col min="10753" max="10753" width="3.28515625" customWidth="1"/>
    <col min="10754" max="10754" width="18.140625" customWidth="1"/>
    <col min="10755" max="10755" width="18.5703125" customWidth="1"/>
    <col min="10756" max="10756" width="10.5703125" customWidth="1"/>
    <col min="10757" max="10757" width="5.85546875" customWidth="1"/>
    <col min="10758" max="10758" width="7.85546875" customWidth="1"/>
    <col min="10759" max="10759" width="13.7109375" customWidth="1"/>
    <col min="10760" max="10760" width="3.42578125" customWidth="1"/>
    <col min="10761" max="10770" width="12.42578125" customWidth="1"/>
    <col min="10771" max="10771" width="12" customWidth="1"/>
    <col min="10772" max="10772" width="12.28515625" customWidth="1"/>
    <col min="10773" max="10773" width="13.85546875" customWidth="1"/>
    <col min="10774" max="10774" width="12.140625" customWidth="1"/>
    <col min="10775" max="10775" width="33.42578125" customWidth="1"/>
    <col min="11009" max="11009" width="3.28515625" customWidth="1"/>
    <col min="11010" max="11010" width="18.140625" customWidth="1"/>
    <col min="11011" max="11011" width="18.5703125" customWidth="1"/>
    <col min="11012" max="11012" width="10.5703125" customWidth="1"/>
    <col min="11013" max="11013" width="5.85546875" customWidth="1"/>
    <col min="11014" max="11014" width="7.85546875" customWidth="1"/>
    <col min="11015" max="11015" width="13.7109375" customWidth="1"/>
    <col min="11016" max="11016" width="3.42578125" customWidth="1"/>
    <col min="11017" max="11026" width="12.42578125" customWidth="1"/>
    <col min="11027" max="11027" width="12" customWidth="1"/>
    <col min="11028" max="11028" width="12.28515625" customWidth="1"/>
    <col min="11029" max="11029" width="13.85546875" customWidth="1"/>
    <col min="11030" max="11030" width="12.140625" customWidth="1"/>
    <col min="11031" max="11031" width="33.42578125" customWidth="1"/>
    <col min="11265" max="11265" width="3.28515625" customWidth="1"/>
    <col min="11266" max="11266" width="18.140625" customWidth="1"/>
    <col min="11267" max="11267" width="18.5703125" customWidth="1"/>
    <col min="11268" max="11268" width="10.5703125" customWidth="1"/>
    <col min="11269" max="11269" width="5.85546875" customWidth="1"/>
    <col min="11270" max="11270" width="7.85546875" customWidth="1"/>
    <col min="11271" max="11271" width="13.7109375" customWidth="1"/>
    <col min="11272" max="11272" width="3.42578125" customWidth="1"/>
    <col min="11273" max="11282" width="12.42578125" customWidth="1"/>
    <col min="11283" max="11283" width="12" customWidth="1"/>
    <col min="11284" max="11284" width="12.28515625" customWidth="1"/>
    <col min="11285" max="11285" width="13.85546875" customWidth="1"/>
    <col min="11286" max="11286" width="12.140625" customWidth="1"/>
    <col min="11287" max="11287" width="33.42578125" customWidth="1"/>
    <col min="11521" max="11521" width="3.28515625" customWidth="1"/>
    <col min="11522" max="11522" width="18.140625" customWidth="1"/>
    <col min="11523" max="11523" width="18.5703125" customWidth="1"/>
    <col min="11524" max="11524" width="10.5703125" customWidth="1"/>
    <col min="11525" max="11525" width="5.85546875" customWidth="1"/>
    <col min="11526" max="11526" width="7.85546875" customWidth="1"/>
    <col min="11527" max="11527" width="13.7109375" customWidth="1"/>
    <col min="11528" max="11528" width="3.42578125" customWidth="1"/>
    <col min="11529" max="11538" width="12.42578125" customWidth="1"/>
    <col min="11539" max="11539" width="12" customWidth="1"/>
    <col min="11540" max="11540" width="12.28515625" customWidth="1"/>
    <col min="11541" max="11541" width="13.85546875" customWidth="1"/>
    <col min="11542" max="11542" width="12.140625" customWidth="1"/>
    <col min="11543" max="11543" width="33.42578125" customWidth="1"/>
    <col min="11777" max="11777" width="3.28515625" customWidth="1"/>
    <col min="11778" max="11778" width="18.140625" customWidth="1"/>
    <col min="11779" max="11779" width="18.5703125" customWidth="1"/>
    <col min="11780" max="11780" width="10.5703125" customWidth="1"/>
    <col min="11781" max="11781" width="5.85546875" customWidth="1"/>
    <col min="11782" max="11782" width="7.85546875" customWidth="1"/>
    <col min="11783" max="11783" width="13.7109375" customWidth="1"/>
    <col min="11784" max="11784" width="3.42578125" customWidth="1"/>
    <col min="11785" max="11794" width="12.42578125" customWidth="1"/>
    <col min="11795" max="11795" width="12" customWidth="1"/>
    <col min="11796" max="11796" width="12.28515625" customWidth="1"/>
    <col min="11797" max="11797" width="13.85546875" customWidth="1"/>
    <col min="11798" max="11798" width="12.140625" customWidth="1"/>
    <col min="11799" max="11799" width="33.42578125" customWidth="1"/>
    <col min="12033" max="12033" width="3.28515625" customWidth="1"/>
    <col min="12034" max="12034" width="18.140625" customWidth="1"/>
    <col min="12035" max="12035" width="18.5703125" customWidth="1"/>
    <col min="12036" max="12036" width="10.5703125" customWidth="1"/>
    <col min="12037" max="12037" width="5.85546875" customWidth="1"/>
    <col min="12038" max="12038" width="7.85546875" customWidth="1"/>
    <col min="12039" max="12039" width="13.7109375" customWidth="1"/>
    <col min="12040" max="12040" width="3.42578125" customWidth="1"/>
    <col min="12041" max="12050" width="12.42578125" customWidth="1"/>
    <col min="12051" max="12051" width="12" customWidth="1"/>
    <col min="12052" max="12052" width="12.28515625" customWidth="1"/>
    <col min="12053" max="12053" width="13.85546875" customWidth="1"/>
    <col min="12054" max="12054" width="12.140625" customWidth="1"/>
    <col min="12055" max="12055" width="33.42578125" customWidth="1"/>
    <col min="12289" max="12289" width="3.28515625" customWidth="1"/>
    <col min="12290" max="12290" width="18.140625" customWidth="1"/>
    <col min="12291" max="12291" width="18.5703125" customWidth="1"/>
    <col min="12292" max="12292" width="10.5703125" customWidth="1"/>
    <col min="12293" max="12293" width="5.85546875" customWidth="1"/>
    <col min="12294" max="12294" width="7.85546875" customWidth="1"/>
    <col min="12295" max="12295" width="13.7109375" customWidth="1"/>
    <col min="12296" max="12296" width="3.42578125" customWidth="1"/>
    <col min="12297" max="12306" width="12.42578125" customWidth="1"/>
    <col min="12307" max="12307" width="12" customWidth="1"/>
    <col min="12308" max="12308" width="12.28515625" customWidth="1"/>
    <col min="12309" max="12309" width="13.85546875" customWidth="1"/>
    <col min="12310" max="12310" width="12.140625" customWidth="1"/>
    <col min="12311" max="12311" width="33.42578125" customWidth="1"/>
    <col min="12545" max="12545" width="3.28515625" customWidth="1"/>
    <col min="12546" max="12546" width="18.140625" customWidth="1"/>
    <col min="12547" max="12547" width="18.5703125" customWidth="1"/>
    <col min="12548" max="12548" width="10.5703125" customWidth="1"/>
    <col min="12549" max="12549" width="5.85546875" customWidth="1"/>
    <col min="12550" max="12550" width="7.85546875" customWidth="1"/>
    <col min="12551" max="12551" width="13.7109375" customWidth="1"/>
    <col min="12552" max="12552" width="3.42578125" customWidth="1"/>
    <col min="12553" max="12562" width="12.42578125" customWidth="1"/>
    <col min="12563" max="12563" width="12" customWidth="1"/>
    <col min="12564" max="12564" width="12.28515625" customWidth="1"/>
    <col min="12565" max="12565" width="13.85546875" customWidth="1"/>
    <col min="12566" max="12566" width="12.140625" customWidth="1"/>
    <col min="12567" max="12567" width="33.42578125" customWidth="1"/>
    <col min="12801" max="12801" width="3.28515625" customWidth="1"/>
    <col min="12802" max="12802" width="18.140625" customWidth="1"/>
    <col min="12803" max="12803" width="18.5703125" customWidth="1"/>
    <col min="12804" max="12804" width="10.5703125" customWidth="1"/>
    <col min="12805" max="12805" width="5.85546875" customWidth="1"/>
    <col min="12806" max="12806" width="7.85546875" customWidth="1"/>
    <col min="12807" max="12807" width="13.7109375" customWidth="1"/>
    <col min="12808" max="12808" width="3.42578125" customWidth="1"/>
    <col min="12809" max="12818" width="12.42578125" customWidth="1"/>
    <col min="12819" max="12819" width="12" customWidth="1"/>
    <col min="12820" max="12820" width="12.28515625" customWidth="1"/>
    <col min="12821" max="12821" width="13.85546875" customWidth="1"/>
    <col min="12822" max="12822" width="12.140625" customWidth="1"/>
    <col min="12823" max="12823" width="33.42578125" customWidth="1"/>
    <col min="13057" max="13057" width="3.28515625" customWidth="1"/>
    <col min="13058" max="13058" width="18.140625" customWidth="1"/>
    <col min="13059" max="13059" width="18.5703125" customWidth="1"/>
    <col min="13060" max="13060" width="10.5703125" customWidth="1"/>
    <col min="13061" max="13061" width="5.85546875" customWidth="1"/>
    <col min="13062" max="13062" width="7.85546875" customWidth="1"/>
    <col min="13063" max="13063" width="13.7109375" customWidth="1"/>
    <col min="13064" max="13064" width="3.42578125" customWidth="1"/>
    <col min="13065" max="13074" width="12.42578125" customWidth="1"/>
    <col min="13075" max="13075" width="12" customWidth="1"/>
    <col min="13076" max="13076" width="12.28515625" customWidth="1"/>
    <col min="13077" max="13077" width="13.85546875" customWidth="1"/>
    <col min="13078" max="13078" width="12.140625" customWidth="1"/>
    <col min="13079" max="13079" width="33.42578125" customWidth="1"/>
    <col min="13313" max="13313" width="3.28515625" customWidth="1"/>
    <col min="13314" max="13314" width="18.140625" customWidth="1"/>
    <col min="13315" max="13315" width="18.5703125" customWidth="1"/>
    <col min="13316" max="13316" width="10.5703125" customWidth="1"/>
    <col min="13317" max="13317" width="5.85546875" customWidth="1"/>
    <col min="13318" max="13318" width="7.85546875" customWidth="1"/>
    <col min="13319" max="13319" width="13.7109375" customWidth="1"/>
    <col min="13320" max="13320" width="3.42578125" customWidth="1"/>
    <col min="13321" max="13330" width="12.42578125" customWidth="1"/>
    <col min="13331" max="13331" width="12" customWidth="1"/>
    <col min="13332" max="13332" width="12.28515625" customWidth="1"/>
    <col min="13333" max="13333" width="13.85546875" customWidth="1"/>
    <col min="13334" max="13334" width="12.140625" customWidth="1"/>
    <col min="13335" max="13335" width="33.42578125" customWidth="1"/>
    <col min="13569" max="13569" width="3.28515625" customWidth="1"/>
    <col min="13570" max="13570" width="18.140625" customWidth="1"/>
    <col min="13571" max="13571" width="18.5703125" customWidth="1"/>
    <col min="13572" max="13572" width="10.5703125" customWidth="1"/>
    <col min="13573" max="13573" width="5.85546875" customWidth="1"/>
    <col min="13574" max="13574" width="7.85546875" customWidth="1"/>
    <col min="13575" max="13575" width="13.7109375" customWidth="1"/>
    <col min="13576" max="13576" width="3.42578125" customWidth="1"/>
    <col min="13577" max="13586" width="12.42578125" customWidth="1"/>
    <col min="13587" max="13587" width="12" customWidth="1"/>
    <col min="13588" max="13588" width="12.28515625" customWidth="1"/>
    <col min="13589" max="13589" width="13.85546875" customWidth="1"/>
    <col min="13590" max="13590" width="12.140625" customWidth="1"/>
    <col min="13591" max="13591" width="33.42578125" customWidth="1"/>
    <col min="13825" max="13825" width="3.28515625" customWidth="1"/>
    <col min="13826" max="13826" width="18.140625" customWidth="1"/>
    <col min="13827" max="13827" width="18.5703125" customWidth="1"/>
    <col min="13828" max="13828" width="10.5703125" customWidth="1"/>
    <col min="13829" max="13829" width="5.85546875" customWidth="1"/>
    <col min="13830" max="13830" width="7.85546875" customWidth="1"/>
    <col min="13831" max="13831" width="13.7109375" customWidth="1"/>
    <col min="13832" max="13832" width="3.42578125" customWidth="1"/>
    <col min="13833" max="13842" width="12.42578125" customWidth="1"/>
    <col min="13843" max="13843" width="12" customWidth="1"/>
    <col min="13844" max="13844" width="12.28515625" customWidth="1"/>
    <col min="13845" max="13845" width="13.85546875" customWidth="1"/>
    <col min="13846" max="13846" width="12.140625" customWidth="1"/>
    <col min="13847" max="13847" width="33.42578125" customWidth="1"/>
    <col min="14081" max="14081" width="3.28515625" customWidth="1"/>
    <col min="14082" max="14082" width="18.140625" customWidth="1"/>
    <col min="14083" max="14083" width="18.5703125" customWidth="1"/>
    <col min="14084" max="14084" width="10.5703125" customWidth="1"/>
    <col min="14085" max="14085" width="5.85546875" customWidth="1"/>
    <col min="14086" max="14086" width="7.85546875" customWidth="1"/>
    <col min="14087" max="14087" width="13.7109375" customWidth="1"/>
    <col min="14088" max="14088" width="3.42578125" customWidth="1"/>
    <col min="14089" max="14098" width="12.42578125" customWidth="1"/>
    <col min="14099" max="14099" width="12" customWidth="1"/>
    <col min="14100" max="14100" width="12.28515625" customWidth="1"/>
    <col min="14101" max="14101" width="13.85546875" customWidth="1"/>
    <col min="14102" max="14102" width="12.140625" customWidth="1"/>
    <col min="14103" max="14103" width="33.42578125" customWidth="1"/>
    <col min="14337" max="14337" width="3.28515625" customWidth="1"/>
    <col min="14338" max="14338" width="18.140625" customWidth="1"/>
    <col min="14339" max="14339" width="18.5703125" customWidth="1"/>
    <col min="14340" max="14340" width="10.5703125" customWidth="1"/>
    <col min="14341" max="14341" width="5.85546875" customWidth="1"/>
    <col min="14342" max="14342" width="7.85546875" customWidth="1"/>
    <col min="14343" max="14343" width="13.7109375" customWidth="1"/>
    <col min="14344" max="14344" width="3.42578125" customWidth="1"/>
    <col min="14345" max="14354" width="12.42578125" customWidth="1"/>
    <col min="14355" max="14355" width="12" customWidth="1"/>
    <col min="14356" max="14356" width="12.28515625" customWidth="1"/>
    <col min="14357" max="14357" width="13.85546875" customWidth="1"/>
    <col min="14358" max="14358" width="12.140625" customWidth="1"/>
    <col min="14359" max="14359" width="33.42578125" customWidth="1"/>
    <col min="14593" max="14593" width="3.28515625" customWidth="1"/>
    <col min="14594" max="14594" width="18.140625" customWidth="1"/>
    <col min="14595" max="14595" width="18.5703125" customWidth="1"/>
    <col min="14596" max="14596" width="10.5703125" customWidth="1"/>
    <col min="14597" max="14597" width="5.85546875" customWidth="1"/>
    <col min="14598" max="14598" width="7.85546875" customWidth="1"/>
    <col min="14599" max="14599" width="13.7109375" customWidth="1"/>
    <col min="14600" max="14600" width="3.42578125" customWidth="1"/>
    <col min="14601" max="14610" width="12.42578125" customWidth="1"/>
    <col min="14611" max="14611" width="12" customWidth="1"/>
    <col min="14612" max="14612" width="12.28515625" customWidth="1"/>
    <col min="14613" max="14613" width="13.85546875" customWidth="1"/>
    <col min="14614" max="14614" width="12.140625" customWidth="1"/>
    <col min="14615" max="14615" width="33.42578125" customWidth="1"/>
    <col min="14849" max="14849" width="3.28515625" customWidth="1"/>
    <col min="14850" max="14850" width="18.140625" customWidth="1"/>
    <col min="14851" max="14851" width="18.5703125" customWidth="1"/>
    <col min="14852" max="14852" width="10.5703125" customWidth="1"/>
    <col min="14853" max="14853" width="5.85546875" customWidth="1"/>
    <col min="14854" max="14854" width="7.85546875" customWidth="1"/>
    <col min="14855" max="14855" width="13.7109375" customWidth="1"/>
    <col min="14856" max="14856" width="3.42578125" customWidth="1"/>
    <col min="14857" max="14866" width="12.42578125" customWidth="1"/>
    <col min="14867" max="14867" width="12" customWidth="1"/>
    <col min="14868" max="14868" width="12.28515625" customWidth="1"/>
    <col min="14869" max="14869" width="13.85546875" customWidth="1"/>
    <col min="14870" max="14870" width="12.140625" customWidth="1"/>
    <col min="14871" max="14871" width="33.42578125" customWidth="1"/>
    <col min="15105" max="15105" width="3.28515625" customWidth="1"/>
    <col min="15106" max="15106" width="18.140625" customWidth="1"/>
    <col min="15107" max="15107" width="18.5703125" customWidth="1"/>
    <col min="15108" max="15108" width="10.5703125" customWidth="1"/>
    <col min="15109" max="15109" width="5.85546875" customWidth="1"/>
    <col min="15110" max="15110" width="7.85546875" customWidth="1"/>
    <col min="15111" max="15111" width="13.7109375" customWidth="1"/>
    <col min="15112" max="15112" width="3.42578125" customWidth="1"/>
    <col min="15113" max="15122" width="12.42578125" customWidth="1"/>
    <col min="15123" max="15123" width="12" customWidth="1"/>
    <col min="15124" max="15124" width="12.28515625" customWidth="1"/>
    <col min="15125" max="15125" width="13.85546875" customWidth="1"/>
    <col min="15126" max="15126" width="12.140625" customWidth="1"/>
    <col min="15127" max="15127" width="33.42578125" customWidth="1"/>
    <col min="15361" max="15361" width="3.28515625" customWidth="1"/>
    <col min="15362" max="15362" width="18.140625" customWidth="1"/>
    <col min="15363" max="15363" width="18.5703125" customWidth="1"/>
    <col min="15364" max="15364" width="10.5703125" customWidth="1"/>
    <col min="15365" max="15365" width="5.85546875" customWidth="1"/>
    <col min="15366" max="15366" width="7.85546875" customWidth="1"/>
    <col min="15367" max="15367" width="13.7109375" customWidth="1"/>
    <col min="15368" max="15368" width="3.42578125" customWidth="1"/>
    <col min="15369" max="15378" width="12.42578125" customWidth="1"/>
    <col min="15379" max="15379" width="12" customWidth="1"/>
    <col min="15380" max="15380" width="12.28515625" customWidth="1"/>
    <col min="15381" max="15381" width="13.85546875" customWidth="1"/>
    <col min="15382" max="15382" width="12.140625" customWidth="1"/>
    <col min="15383" max="15383" width="33.42578125" customWidth="1"/>
    <col min="15617" max="15617" width="3.28515625" customWidth="1"/>
    <col min="15618" max="15618" width="18.140625" customWidth="1"/>
    <col min="15619" max="15619" width="18.5703125" customWidth="1"/>
    <col min="15620" max="15620" width="10.5703125" customWidth="1"/>
    <col min="15621" max="15621" width="5.85546875" customWidth="1"/>
    <col min="15622" max="15622" width="7.85546875" customWidth="1"/>
    <col min="15623" max="15623" width="13.7109375" customWidth="1"/>
    <col min="15624" max="15624" width="3.42578125" customWidth="1"/>
    <col min="15625" max="15634" width="12.42578125" customWidth="1"/>
    <col min="15635" max="15635" width="12" customWidth="1"/>
    <col min="15636" max="15636" width="12.28515625" customWidth="1"/>
    <col min="15637" max="15637" width="13.85546875" customWidth="1"/>
    <col min="15638" max="15638" width="12.140625" customWidth="1"/>
    <col min="15639" max="15639" width="33.42578125" customWidth="1"/>
    <col min="15873" max="15873" width="3.28515625" customWidth="1"/>
    <col min="15874" max="15874" width="18.140625" customWidth="1"/>
    <col min="15875" max="15875" width="18.5703125" customWidth="1"/>
    <col min="15876" max="15876" width="10.5703125" customWidth="1"/>
    <col min="15877" max="15877" width="5.85546875" customWidth="1"/>
    <col min="15878" max="15878" width="7.85546875" customWidth="1"/>
    <col min="15879" max="15879" width="13.7109375" customWidth="1"/>
    <col min="15880" max="15880" width="3.42578125" customWidth="1"/>
    <col min="15881" max="15890" width="12.42578125" customWidth="1"/>
    <col min="15891" max="15891" width="12" customWidth="1"/>
    <col min="15892" max="15892" width="12.28515625" customWidth="1"/>
    <col min="15893" max="15893" width="13.85546875" customWidth="1"/>
    <col min="15894" max="15894" width="12.140625" customWidth="1"/>
    <col min="15895" max="15895" width="33.42578125" customWidth="1"/>
    <col min="16129" max="16129" width="3.28515625" customWidth="1"/>
    <col min="16130" max="16130" width="18.140625" customWidth="1"/>
    <col min="16131" max="16131" width="18.5703125" customWidth="1"/>
    <col min="16132" max="16132" width="10.5703125" customWidth="1"/>
    <col min="16133" max="16133" width="5.85546875" customWidth="1"/>
    <col min="16134" max="16134" width="7.85546875" customWidth="1"/>
    <col min="16135" max="16135" width="13.7109375" customWidth="1"/>
    <col min="16136" max="16136" width="3.42578125" customWidth="1"/>
    <col min="16137" max="16146" width="12.42578125" customWidth="1"/>
    <col min="16147" max="16147" width="12" customWidth="1"/>
    <col min="16148" max="16148" width="12.28515625" customWidth="1"/>
    <col min="16149" max="16149" width="13.85546875" customWidth="1"/>
    <col min="16150" max="16150" width="12.140625" customWidth="1"/>
    <col min="16151" max="16151" width="33.42578125" customWidth="1"/>
  </cols>
  <sheetData>
    <row r="2" spans="2:22" ht="18" x14ac:dyDescent="0.25">
      <c r="B2" s="164" t="s">
        <v>85</v>
      </c>
    </row>
    <row r="3" spans="2:22" ht="18" x14ac:dyDescent="0.25">
      <c r="B3" s="23" t="s">
        <v>90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spans="2:22" ht="15.75" thickBot="1" x14ac:dyDescent="0.3">
      <c r="B4" s="35" t="s">
        <v>92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</row>
    <row r="5" spans="2:22" ht="69.95" customHeight="1" x14ac:dyDescent="0.25">
      <c r="B5" s="36" t="s">
        <v>23</v>
      </c>
      <c r="C5" s="37" t="s">
        <v>22</v>
      </c>
      <c r="D5" s="38" t="s">
        <v>43</v>
      </c>
      <c r="E5" s="39" t="s">
        <v>44</v>
      </c>
      <c r="F5" s="40" t="s">
        <v>45</v>
      </c>
      <c r="G5" s="41" t="s">
        <v>21</v>
      </c>
      <c r="H5" s="42" t="s">
        <v>46</v>
      </c>
      <c r="I5" s="43" t="s">
        <v>47</v>
      </c>
      <c r="J5" s="44"/>
      <c r="K5" s="44"/>
      <c r="L5" s="44"/>
      <c r="M5" s="44"/>
      <c r="N5" s="44"/>
      <c r="O5" s="44"/>
      <c r="P5" s="44"/>
      <c r="Q5" s="44"/>
      <c r="R5" s="44"/>
      <c r="S5" s="44"/>
      <c r="T5" s="45"/>
      <c r="U5" s="45"/>
      <c r="V5" s="45"/>
    </row>
    <row r="6" spans="2:22" ht="15.75" x14ac:dyDescent="0.25">
      <c r="B6" s="46"/>
      <c r="C6" s="47"/>
      <c r="D6" s="48"/>
      <c r="E6" s="49"/>
      <c r="F6" s="50"/>
      <c r="G6" s="51"/>
      <c r="H6" s="52"/>
      <c r="I6" s="53" t="s">
        <v>20</v>
      </c>
      <c r="J6" s="53" t="s">
        <v>19</v>
      </c>
      <c r="K6" s="53" t="s">
        <v>18</v>
      </c>
      <c r="L6" s="53" t="s">
        <v>3</v>
      </c>
      <c r="M6" s="53" t="s">
        <v>1</v>
      </c>
      <c r="N6" s="53" t="s">
        <v>17</v>
      </c>
      <c r="O6" s="53" t="s">
        <v>0</v>
      </c>
      <c r="P6" s="53" t="s">
        <v>16</v>
      </c>
      <c r="Q6" s="53" t="s">
        <v>4</v>
      </c>
      <c r="R6" s="53" t="s">
        <v>15</v>
      </c>
      <c r="S6" s="53" t="s">
        <v>14</v>
      </c>
      <c r="T6" s="54" t="s">
        <v>13</v>
      </c>
      <c r="U6" s="54" t="s">
        <v>2</v>
      </c>
      <c r="V6" s="54" t="s">
        <v>12</v>
      </c>
    </row>
    <row r="7" spans="2:22" ht="18" x14ac:dyDescent="0.25">
      <c r="B7" s="55"/>
      <c r="C7" s="47" t="s">
        <v>11</v>
      </c>
      <c r="D7" s="56"/>
      <c r="E7" s="57"/>
      <c r="F7" s="58"/>
      <c r="G7" s="59" t="s">
        <v>10</v>
      </c>
      <c r="H7" s="60"/>
      <c r="I7" s="61" t="s">
        <v>9</v>
      </c>
      <c r="J7" s="61" t="s">
        <v>9</v>
      </c>
      <c r="K7" s="61" t="s">
        <v>9</v>
      </c>
      <c r="L7" s="61" t="s">
        <v>9</v>
      </c>
      <c r="M7" s="61" t="s">
        <v>9</v>
      </c>
      <c r="N7" s="61" t="s">
        <v>9</v>
      </c>
      <c r="O7" s="61" t="s">
        <v>9</v>
      </c>
      <c r="P7" s="61" t="s">
        <v>9</v>
      </c>
      <c r="Q7" s="61" t="s">
        <v>9</v>
      </c>
      <c r="R7" s="61" t="s">
        <v>9</v>
      </c>
      <c r="S7" s="61" t="s">
        <v>9</v>
      </c>
      <c r="T7" s="62" t="s">
        <v>9</v>
      </c>
      <c r="U7" s="62" t="s">
        <v>9</v>
      </c>
      <c r="V7" s="151" t="s">
        <v>9</v>
      </c>
    </row>
    <row r="8" spans="2:22" ht="18.75" thickBot="1" x14ac:dyDescent="0.3">
      <c r="B8" s="63"/>
      <c r="C8" s="64"/>
      <c r="D8" s="65"/>
      <c r="E8" s="66"/>
      <c r="F8" s="67"/>
      <c r="G8" s="68"/>
      <c r="H8" s="69"/>
      <c r="I8" s="70" t="s">
        <v>5</v>
      </c>
      <c r="J8" s="70" t="s">
        <v>25</v>
      </c>
      <c r="K8" s="70" t="s">
        <v>26</v>
      </c>
      <c r="L8" s="70" t="s">
        <v>27</v>
      </c>
      <c r="M8" s="70" t="s">
        <v>28</v>
      </c>
      <c r="N8" s="70" t="s">
        <v>29</v>
      </c>
      <c r="O8" s="70" t="s">
        <v>30</v>
      </c>
      <c r="P8" s="70" t="s">
        <v>31</v>
      </c>
      <c r="Q8" s="70" t="s">
        <v>32</v>
      </c>
      <c r="R8" s="70" t="s">
        <v>33</v>
      </c>
      <c r="S8" s="70" t="s">
        <v>34</v>
      </c>
      <c r="T8" s="71" t="s">
        <v>35</v>
      </c>
      <c r="U8" s="71" t="s">
        <v>36</v>
      </c>
      <c r="V8" s="71" t="s">
        <v>48</v>
      </c>
    </row>
    <row r="9" spans="2:22" ht="18" x14ac:dyDescent="0.25">
      <c r="B9" s="100"/>
      <c r="C9" s="22"/>
      <c r="D9" s="21"/>
      <c r="E9" s="22"/>
      <c r="F9" s="58" t="s">
        <v>49</v>
      </c>
      <c r="G9" s="102">
        <v>0.2</v>
      </c>
      <c r="H9" s="103" t="s">
        <v>24</v>
      </c>
      <c r="I9" s="9">
        <f>I10*1.2</f>
        <v>3655.425972</v>
      </c>
      <c r="J9" s="4">
        <f>I9*1.03</f>
        <v>3765.0887511599999</v>
      </c>
      <c r="K9" s="4">
        <f t="shared" ref="K9:V13" si="0">J9*1.03</f>
        <v>3878.0414136948002</v>
      </c>
      <c r="L9" s="4">
        <f t="shared" si="0"/>
        <v>3994.3826561056444</v>
      </c>
      <c r="M9" s="4">
        <f t="shared" si="0"/>
        <v>4114.214135788814</v>
      </c>
      <c r="N9" s="4">
        <f t="shared" si="0"/>
        <v>4237.6405598624788</v>
      </c>
      <c r="O9" s="4">
        <f t="shared" si="0"/>
        <v>4364.7697766583533</v>
      </c>
      <c r="P9" s="4">
        <f t="shared" si="0"/>
        <v>4495.7128699581044</v>
      </c>
      <c r="Q9" s="4">
        <f t="shared" si="0"/>
        <v>4630.5842560568481</v>
      </c>
      <c r="R9" s="4">
        <f t="shared" si="0"/>
        <v>4769.501783738554</v>
      </c>
      <c r="S9" s="4">
        <f t="shared" si="0"/>
        <v>4912.5868372507111</v>
      </c>
      <c r="T9" s="30">
        <f t="shared" si="0"/>
        <v>5059.964442368233</v>
      </c>
      <c r="U9" s="30">
        <f t="shared" si="0"/>
        <v>5211.7633756392797</v>
      </c>
      <c r="V9" s="30">
        <f t="shared" si="0"/>
        <v>5368.1162769084585</v>
      </c>
    </row>
    <row r="10" spans="2:22" x14ac:dyDescent="0.25">
      <c r="B10" s="55"/>
      <c r="C10" s="7"/>
      <c r="D10" s="24"/>
      <c r="E10" s="8"/>
      <c r="F10" s="79" t="s">
        <v>50</v>
      </c>
      <c r="G10" s="104">
        <v>0.15</v>
      </c>
      <c r="H10" s="89" t="s">
        <v>8</v>
      </c>
      <c r="I10" s="4">
        <f>I11*1.15</f>
        <v>3046.18831</v>
      </c>
      <c r="J10" s="4">
        <f>I10*1.03</f>
        <v>3137.5739593000003</v>
      </c>
      <c r="K10" s="4">
        <f t="shared" si="0"/>
        <v>3231.7011780790003</v>
      </c>
      <c r="L10" s="4">
        <f t="shared" si="0"/>
        <v>3328.6522134213706</v>
      </c>
      <c r="M10" s="4">
        <f t="shared" si="0"/>
        <v>3428.5117798240117</v>
      </c>
      <c r="N10" s="4">
        <f t="shared" si="0"/>
        <v>3531.3671332187323</v>
      </c>
      <c r="O10" s="4">
        <f t="shared" si="0"/>
        <v>3637.3081472152944</v>
      </c>
      <c r="P10" s="4">
        <f t="shared" si="0"/>
        <v>3746.4273916317534</v>
      </c>
      <c r="Q10" s="4">
        <f t="shared" si="0"/>
        <v>3858.8202133807063</v>
      </c>
      <c r="R10" s="4">
        <f t="shared" si="0"/>
        <v>3974.5848197821274</v>
      </c>
      <c r="S10" s="4">
        <f t="shared" si="0"/>
        <v>4093.8223643755914</v>
      </c>
      <c r="T10" s="30">
        <f t="shared" si="0"/>
        <v>4216.6370353068596</v>
      </c>
      <c r="U10" s="30">
        <f t="shared" si="0"/>
        <v>4343.1361463660651</v>
      </c>
      <c r="V10" s="30">
        <f t="shared" si="0"/>
        <v>4473.430230757047</v>
      </c>
    </row>
    <row r="11" spans="2:22" x14ac:dyDescent="0.25">
      <c r="B11" s="55"/>
      <c r="C11" s="7"/>
      <c r="D11" s="24"/>
      <c r="E11" s="78"/>
      <c r="F11" s="79" t="s">
        <v>55</v>
      </c>
      <c r="G11" s="104">
        <v>0.1</v>
      </c>
      <c r="H11" s="89" t="s">
        <v>7</v>
      </c>
      <c r="I11" s="4">
        <f>I12*1.1</f>
        <v>2648.8594000000003</v>
      </c>
      <c r="J11" s="4">
        <f>I11*1.03</f>
        <v>2728.3251820000005</v>
      </c>
      <c r="K11" s="4">
        <f t="shared" si="0"/>
        <v>2810.1749374600004</v>
      </c>
      <c r="L11" s="4">
        <f t="shared" si="0"/>
        <v>2894.4801855838004</v>
      </c>
      <c r="M11" s="4">
        <f t="shared" si="0"/>
        <v>2981.3145911513147</v>
      </c>
      <c r="N11" s="4">
        <f t="shared" si="0"/>
        <v>3070.754028885854</v>
      </c>
      <c r="O11" s="4">
        <f t="shared" si="0"/>
        <v>3162.8766497524298</v>
      </c>
      <c r="P11" s="4">
        <f t="shared" si="0"/>
        <v>3257.7629492450028</v>
      </c>
      <c r="Q11" s="4">
        <f t="shared" si="0"/>
        <v>3355.4958377223529</v>
      </c>
      <c r="R11" s="4">
        <f t="shared" si="0"/>
        <v>3456.1607128540236</v>
      </c>
      <c r="S11" s="4">
        <f t="shared" si="0"/>
        <v>3559.8455342396442</v>
      </c>
      <c r="T11" s="30">
        <f t="shared" si="0"/>
        <v>3666.6409002668338</v>
      </c>
      <c r="U11" s="30">
        <f t="shared" si="0"/>
        <v>3776.640127274839</v>
      </c>
      <c r="V11" s="30">
        <f t="shared" si="0"/>
        <v>3889.9393310930841</v>
      </c>
    </row>
    <row r="12" spans="2:22" ht="69.95" customHeight="1" x14ac:dyDescent="0.25">
      <c r="B12" s="46" t="s">
        <v>89</v>
      </c>
      <c r="C12" s="83" t="s">
        <v>42</v>
      </c>
      <c r="D12" s="84" t="s">
        <v>81</v>
      </c>
      <c r="E12" s="85" t="s">
        <v>54</v>
      </c>
      <c r="F12" s="79" t="s">
        <v>82</v>
      </c>
      <c r="G12" s="104" t="s">
        <v>5</v>
      </c>
      <c r="H12" s="89" t="s">
        <v>6</v>
      </c>
      <c r="I12" s="166">
        <f>ANEXOII!I11</f>
        <v>2408.0540000000001</v>
      </c>
      <c r="J12" s="4">
        <f>I12*1.03</f>
        <v>2480.2956200000003</v>
      </c>
      <c r="K12" s="4">
        <f t="shared" si="0"/>
        <v>2554.7044886000003</v>
      </c>
      <c r="L12" s="4">
        <f t="shared" si="0"/>
        <v>2631.3456232580006</v>
      </c>
      <c r="M12" s="4">
        <f t="shared" si="0"/>
        <v>2710.2859919557409</v>
      </c>
      <c r="N12" s="4">
        <f t="shared" si="0"/>
        <v>2791.5945717144132</v>
      </c>
      <c r="O12" s="4">
        <f t="shared" si="0"/>
        <v>2875.3424088658458</v>
      </c>
      <c r="P12" s="4">
        <f t="shared" si="0"/>
        <v>2961.6026811318211</v>
      </c>
      <c r="Q12" s="4">
        <f t="shared" si="0"/>
        <v>3050.4507615657758</v>
      </c>
      <c r="R12" s="4">
        <f t="shared" si="0"/>
        <v>3141.9642844127493</v>
      </c>
      <c r="S12" s="4">
        <f t="shared" si="0"/>
        <v>3236.2232129451318</v>
      </c>
      <c r="T12" s="30">
        <f t="shared" si="0"/>
        <v>3333.3099093334858</v>
      </c>
      <c r="U12" s="30">
        <f t="shared" si="0"/>
        <v>3433.3092066134905</v>
      </c>
      <c r="V12" s="30">
        <f t="shared" si="0"/>
        <v>3536.3084828118954</v>
      </c>
    </row>
    <row r="13" spans="2:22" ht="18" x14ac:dyDescent="0.25">
      <c r="B13" s="86"/>
      <c r="C13" s="87"/>
      <c r="D13" s="25"/>
      <c r="E13" s="72"/>
      <c r="F13" s="79" t="s">
        <v>87</v>
      </c>
      <c r="G13" s="88" t="s">
        <v>5</v>
      </c>
      <c r="H13" s="89" t="s">
        <v>4</v>
      </c>
      <c r="I13" s="165">
        <v>2557.7399999999998</v>
      </c>
      <c r="J13" s="4">
        <f>I13*1.03</f>
        <v>2634.4721999999997</v>
      </c>
      <c r="K13" s="4">
        <f t="shared" si="0"/>
        <v>2713.5063659999996</v>
      </c>
      <c r="L13" s="4">
        <f t="shared" si="0"/>
        <v>2794.9115569799997</v>
      </c>
      <c r="M13" s="4">
        <f t="shared" si="0"/>
        <v>2878.7589036893996</v>
      </c>
      <c r="N13" s="4">
        <f t="shared" si="0"/>
        <v>2965.1216708000816</v>
      </c>
      <c r="O13" s="4">
        <f t="shared" si="0"/>
        <v>3054.0753209240843</v>
      </c>
      <c r="P13" s="4">
        <f t="shared" si="0"/>
        <v>3145.6975805518068</v>
      </c>
      <c r="Q13" s="4">
        <f t="shared" si="0"/>
        <v>3240.0685079683612</v>
      </c>
      <c r="R13" s="4">
        <f t="shared" si="0"/>
        <v>3337.2705632074121</v>
      </c>
      <c r="S13" s="4">
        <f t="shared" si="0"/>
        <v>3437.3886801036347</v>
      </c>
      <c r="T13" s="30">
        <f t="shared" si="0"/>
        <v>3540.5103405067439</v>
      </c>
      <c r="U13" s="30">
        <f t="shared" si="0"/>
        <v>3646.7256507219463</v>
      </c>
      <c r="V13" s="30">
        <f t="shared" si="0"/>
        <v>3756.1274202436048</v>
      </c>
    </row>
    <row r="14" spans="2:22" ht="15.75" thickBot="1" x14ac:dyDescent="0.3">
      <c r="B14" s="91"/>
      <c r="C14" s="92"/>
      <c r="D14" s="93"/>
      <c r="E14" s="94"/>
      <c r="F14" s="163"/>
      <c r="G14" s="96"/>
      <c r="H14" s="97"/>
      <c r="I14" s="98"/>
      <c r="J14" s="98"/>
      <c r="K14" s="98"/>
      <c r="L14" s="98"/>
      <c r="M14" s="98"/>
      <c r="N14" s="98"/>
      <c r="O14" s="98"/>
      <c r="P14" s="98"/>
      <c r="Q14" s="98"/>
      <c r="R14" s="152"/>
      <c r="S14" s="18"/>
      <c r="T14" s="153"/>
      <c r="U14" s="153"/>
      <c r="V14" s="153"/>
    </row>
    <row r="15" spans="2:22" ht="18" x14ac:dyDescent="0.25">
      <c r="B15" s="100"/>
      <c r="C15" s="22"/>
      <c r="D15" s="21"/>
      <c r="E15" s="101"/>
      <c r="F15" s="58" t="s">
        <v>49</v>
      </c>
      <c r="G15" s="102">
        <v>0.2</v>
      </c>
      <c r="H15" s="103" t="s">
        <v>24</v>
      </c>
      <c r="I15" s="9">
        <f>I16*1.2</f>
        <v>1827.712986</v>
      </c>
      <c r="J15" s="4">
        <f>I15*1.03</f>
        <v>1882.54437558</v>
      </c>
      <c r="K15" s="4">
        <f t="shared" ref="K15:V19" si="1">J15*1.03</f>
        <v>1939.0207068474001</v>
      </c>
      <c r="L15" s="4">
        <f t="shared" si="1"/>
        <v>1997.1913280528222</v>
      </c>
      <c r="M15" s="4">
        <f t="shared" si="1"/>
        <v>2057.107067894407</v>
      </c>
      <c r="N15" s="4">
        <f t="shared" si="1"/>
        <v>2118.8202799312394</v>
      </c>
      <c r="O15" s="4">
        <f t="shared" si="1"/>
        <v>2182.3848883291766</v>
      </c>
      <c r="P15" s="4">
        <f t="shared" si="1"/>
        <v>2247.8564349790522</v>
      </c>
      <c r="Q15" s="4">
        <f t="shared" si="1"/>
        <v>2315.292128028424</v>
      </c>
      <c r="R15" s="4">
        <f t="shared" si="1"/>
        <v>2384.750891869277</v>
      </c>
      <c r="S15" s="4">
        <f t="shared" si="1"/>
        <v>2456.2934186253556</v>
      </c>
      <c r="T15" s="30">
        <f t="shared" si="1"/>
        <v>2529.9822211841165</v>
      </c>
      <c r="U15" s="77">
        <f t="shared" si="1"/>
        <v>2605.8816878196399</v>
      </c>
      <c r="V15" s="77">
        <f t="shared" si="1"/>
        <v>2684.0581384542293</v>
      </c>
    </row>
    <row r="16" spans="2:22" x14ac:dyDescent="0.25">
      <c r="B16" s="55"/>
      <c r="C16" s="7"/>
      <c r="D16" s="24"/>
      <c r="E16" s="78"/>
      <c r="F16" s="79" t="s">
        <v>50</v>
      </c>
      <c r="G16" s="104">
        <v>0.15</v>
      </c>
      <c r="H16" s="89" t="s">
        <v>8</v>
      </c>
      <c r="I16" s="4">
        <f>I17*1.15</f>
        <v>1523.094155</v>
      </c>
      <c r="J16" s="4">
        <f>I16*1.03</f>
        <v>1568.7869796500001</v>
      </c>
      <c r="K16" s="4">
        <f t="shared" si="1"/>
        <v>1615.8505890395002</v>
      </c>
      <c r="L16" s="4">
        <f t="shared" si="1"/>
        <v>1664.3261067106853</v>
      </c>
      <c r="M16" s="4">
        <f t="shared" si="1"/>
        <v>1714.2558899120058</v>
      </c>
      <c r="N16" s="4">
        <f t="shared" si="1"/>
        <v>1765.6835666093662</v>
      </c>
      <c r="O16" s="4">
        <f t="shared" si="1"/>
        <v>1818.6540736076472</v>
      </c>
      <c r="P16" s="4">
        <f t="shared" si="1"/>
        <v>1873.2136958158767</v>
      </c>
      <c r="Q16" s="4">
        <f t="shared" si="1"/>
        <v>1929.4101066903531</v>
      </c>
      <c r="R16" s="4">
        <f t="shared" si="1"/>
        <v>1987.2924098910637</v>
      </c>
      <c r="S16" s="4">
        <f t="shared" si="1"/>
        <v>2046.9111821877957</v>
      </c>
      <c r="T16" s="30">
        <f t="shared" si="1"/>
        <v>2108.3185176534298</v>
      </c>
      <c r="U16" s="30">
        <f t="shared" si="1"/>
        <v>2171.5680731830325</v>
      </c>
      <c r="V16" s="30">
        <f t="shared" si="1"/>
        <v>2236.7151153785235</v>
      </c>
    </row>
    <row r="17" spans="2:23" x14ac:dyDescent="0.25">
      <c r="B17" s="55"/>
      <c r="C17" s="7"/>
      <c r="D17" s="24"/>
      <c r="E17" s="78"/>
      <c r="F17" s="79" t="s">
        <v>55</v>
      </c>
      <c r="G17" s="104">
        <v>0.1</v>
      </c>
      <c r="H17" s="89" t="s">
        <v>7</v>
      </c>
      <c r="I17" s="4">
        <f>I18*1.1</f>
        <v>1324.4297000000001</v>
      </c>
      <c r="J17" s="4">
        <f>I17*1.03</f>
        <v>1364.1625910000002</v>
      </c>
      <c r="K17" s="4">
        <f t="shared" si="1"/>
        <v>1405.0874687300002</v>
      </c>
      <c r="L17" s="4">
        <f t="shared" si="1"/>
        <v>1447.2400927919002</v>
      </c>
      <c r="M17" s="4">
        <f t="shared" si="1"/>
        <v>1490.6572955756574</v>
      </c>
      <c r="N17" s="4">
        <f t="shared" si="1"/>
        <v>1535.377014442927</v>
      </c>
      <c r="O17" s="4">
        <f t="shared" si="1"/>
        <v>1581.4383248762149</v>
      </c>
      <c r="P17" s="4">
        <f t="shared" si="1"/>
        <v>1628.8814746225014</v>
      </c>
      <c r="Q17" s="4">
        <f t="shared" si="1"/>
        <v>1677.7479188611765</v>
      </c>
      <c r="R17" s="4">
        <f t="shared" si="1"/>
        <v>1728.0803564270118</v>
      </c>
      <c r="S17" s="4">
        <f t="shared" si="1"/>
        <v>1779.9227671198221</v>
      </c>
      <c r="T17" s="30">
        <f t="shared" si="1"/>
        <v>1833.3204501334169</v>
      </c>
      <c r="U17" s="30">
        <f t="shared" si="1"/>
        <v>1888.3200636374195</v>
      </c>
      <c r="V17" s="30">
        <f t="shared" si="1"/>
        <v>1944.969665546542</v>
      </c>
    </row>
    <row r="18" spans="2:23" ht="54.75" x14ac:dyDescent="0.25">
      <c r="B18" s="46" t="s">
        <v>89</v>
      </c>
      <c r="C18" s="83" t="s">
        <v>42</v>
      </c>
      <c r="D18" s="84" t="s">
        <v>81</v>
      </c>
      <c r="E18" s="85" t="s">
        <v>57</v>
      </c>
      <c r="F18" s="79" t="s">
        <v>82</v>
      </c>
      <c r="G18" s="104" t="s">
        <v>5</v>
      </c>
      <c r="H18" s="89" t="s">
        <v>6</v>
      </c>
      <c r="I18" s="4">
        <f>I12/2</f>
        <v>1204.027</v>
      </c>
      <c r="J18" s="4">
        <f>I18*1.03</f>
        <v>1240.1478100000002</v>
      </c>
      <c r="K18" s="4">
        <f t="shared" si="1"/>
        <v>1277.3522443000002</v>
      </c>
      <c r="L18" s="4">
        <f t="shared" si="1"/>
        <v>1315.6728116290003</v>
      </c>
      <c r="M18" s="4">
        <f t="shared" si="1"/>
        <v>1355.1429959778704</v>
      </c>
      <c r="N18" s="4">
        <f t="shared" si="1"/>
        <v>1395.7972858572066</v>
      </c>
      <c r="O18" s="4">
        <f t="shared" si="1"/>
        <v>1437.6712044329229</v>
      </c>
      <c r="P18" s="4">
        <f t="shared" si="1"/>
        <v>1480.8013405659106</v>
      </c>
      <c r="Q18" s="4">
        <f t="shared" si="1"/>
        <v>1525.2253807828879</v>
      </c>
      <c r="R18" s="4">
        <f t="shared" si="1"/>
        <v>1570.9821422063746</v>
      </c>
      <c r="S18" s="4">
        <f t="shared" si="1"/>
        <v>1618.1116064725659</v>
      </c>
      <c r="T18" s="30">
        <f t="shared" si="1"/>
        <v>1666.6549546667429</v>
      </c>
      <c r="U18" s="30">
        <f t="shared" si="1"/>
        <v>1716.6546033067452</v>
      </c>
      <c r="V18" s="30">
        <f t="shared" si="1"/>
        <v>1768.1542414059477</v>
      </c>
    </row>
    <row r="19" spans="2:23" ht="18" x14ac:dyDescent="0.25">
      <c r="B19" s="86"/>
      <c r="C19" s="87"/>
      <c r="D19" s="25"/>
      <c r="E19" s="6"/>
      <c r="F19" s="79" t="s">
        <v>87</v>
      </c>
      <c r="G19" s="88" t="s">
        <v>5</v>
      </c>
      <c r="H19" s="89" t="s">
        <v>4</v>
      </c>
      <c r="I19" s="90">
        <f>(I13)/2</f>
        <v>1278.8699999999999</v>
      </c>
      <c r="J19" s="4">
        <f>I19*1.03</f>
        <v>1317.2360999999999</v>
      </c>
      <c r="K19" s="4">
        <f t="shared" si="1"/>
        <v>1356.7531829999998</v>
      </c>
      <c r="L19" s="4">
        <f t="shared" si="1"/>
        <v>1397.4557784899998</v>
      </c>
      <c r="M19" s="4">
        <f t="shared" si="1"/>
        <v>1439.3794518446998</v>
      </c>
      <c r="N19" s="4">
        <f t="shared" si="1"/>
        <v>1482.5608354000408</v>
      </c>
      <c r="O19" s="4">
        <f t="shared" si="1"/>
        <v>1527.0376604620421</v>
      </c>
      <c r="P19" s="4">
        <f t="shared" si="1"/>
        <v>1572.8487902759034</v>
      </c>
      <c r="Q19" s="4">
        <f t="shared" si="1"/>
        <v>1620.0342539841806</v>
      </c>
      <c r="R19" s="4">
        <f t="shared" si="1"/>
        <v>1668.6352816037061</v>
      </c>
      <c r="S19" s="4">
        <f t="shared" si="1"/>
        <v>1718.6943400518173</v>
      </c>
      <c r="T19" s="30">
        <f t="shared" si="1"/>
        <v>1770.2551702533719</v>
      </c>
      <c r="U19" s="30">
        <f t="shared" si="1"/>
        <v>1823.3628253609731</v>
      </c>
      <c r="V19" s="30">
        <f t="shared" si="1"/>
        <v>1878.0637101218024</v>
      </c>
    </row>
    <row r="20" spans="2:23" ht="15.75" thickBot="1" x14ac:dyDescent="0.3">
      <c r="B20" s="91"/>
      <c r="C20" s="92"/>
      <c r="D20" s="93"/>
      <c r="E20" s="111"/>
      <c r="F20" s="95"/>
      <c r="G20" s="96"/>
      <c r="H20" s="97"/>
      <c r="I20" s="98"/>
      <c r="J20" s="98"/>
      <c r="K20" s="98"/>
      <c r="L20" s="98"/>
      <c r="M20" s="98"/>
      <c r="N20" s="98"/>
      <c r="O20" s="98"/>
      <c r="P20" s="98"/>
      <c r="Q20" s="98"/>
      <c r="R20" s="99"/>
      <c r="S20" s="18"/>
      <c r="T20" s="153"/>
      <c r="U20" s="161"/>
      <c r="V20" s="162"/>
    </row>
    <row r="21" spans="2:23" x14ac:dyDescent="0.25">
      <c r="B21" s="154" t="s">
        <v>86</v>
      </c>
      <c r="C21" s="16"/>
      <c r="D21" s="12"/>
      <c r="E21" s="12"/>
      <c r="F21" s="14"/>
      <c r="G21" s="15"/>
      <c r="H21" s="14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3"/>
      <c r="T21" s="2"/>
    </row>
    <row r="22" spans="2:23" x14ac:dyDescent="0.25">
      <c r="B22" s="154" t="s">
        <v>88</v>
      </c>
      <c r="C22" s="16"/>
      <c r="D22" s="12"/>
      <c r="E22" s="12"/>
      <c r="F22" s="14"/>
      <c r="G22" s="15"/>
      <c r="H22" s="14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3"/>
      <c r="T22" s="2"/>
    </row>
    <row r="23" spans="2:23" ht="15.75" thickBot="1" x14ac:dyDescent="0.3"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</row>
    <row r="24" spans="2:23" x14ac:dyDescent="0.25">
      <c r="B24" s="142" t="s">
        <v>83</v>
      </c>
      <c r="C24" s="143"/>
      <c r="D24" s="144"/>
      <c r="E24" s="26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</row>
    <row r="25" spans="2:23" ht="36" x14ac:dyDescent="0.25">
      <c r="B25" s="155" t="s">
        <v>49</v>
      </c>
      <c r="C25" s="156" t="s">
        <v>74</v>
      </c>
      <c r="D25" s="145"/>
      <c r="E25" s="146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</row>
    <row r="26" spans="2:23" ht="36" x14ac:dyDescent="0.25">
      <c r="B26" s="157" t="s">
        <v>50</v>
      </c>
      <c r="C26" s="158" t="s">
        <v>75</v>
      </c>
      <c r="D26" s="145"/>
      <c r="E26" s="146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</row>
    <row r="27" spans="2:23" ht="36" x14ac:dyDescent="0.25">
      <c r="B27" s="157" t="s">
        <v>55</v>
      </c>
      <c r="C27" s="158" t="s">
        <v>76</v>
      </c>
      <c r="D27" s="145"/>
      <c r="E27" s="146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</row>
    <row r="28" spans="2:23" x14ac:dyDescent="0.25">
      <c r="B28" s="157" t="s">
        <v>13</v>
      </c>
      <c r="C28" s="158" t="s">
        <v>84</v>
      </c>
      <c r="D28" s="145"/>
      <c r="E28" s="146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V28" s="147"/>
      <c r="W28" s="147"/>
    </row>
    <row r="29" spans="2:23" ht="24.75" thickBot="1" x14ac:dyDescent="0.3">
      <c r="B29" s="159" t="s">
        <v>78</v>
      </c>
      <c r="C29" s="160" t="s">
        <v>79</v>
      </c>
      <c r="D29" s="148"/>
      <c r="E29" s="149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V29" s="150"/>
      <c r="W29" s="150"/>
    </row>
  </sheetData>
  <sheetProtection password="C429" sheet="1" objects="1" scenarios="1" selectLockedCells="1" selectUnlockedCells="1"/>
  <pageMargins left="0.51181102362204722" right="0.11811023622047245" top="0.39370078740157483" bottom="0.19685039370078741" header="0.51181102362204722" footer="0.51181102362204722"/>
  <pageSetup paperSize="9" scale="55" firstPageNumber="0" orientation="landscape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1</vt:i4>
      </vt:variant>
    </vt:vector>
  </HeadingPairs>
  <TitlesOfParts>
    <vt:vector size="3" baseType="lpstr">
      <vt:lpstr>ANEXOII</vt:lpstr>
      <vt:lpstr>ANEXOIII</vt:lpstr>
      <vt:lpstr>ANEXOII!Titulos_de_impressao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2018-06-05T15:10:10Z</cp:lastPrinted>
  <dcterms:created xsi:type="dcterms:W3CDTF">2013-09-30T12:08:37Z</dcterms:created>
  <dcterms:modified xsi:type="dcterms:W3CDTF">2019-09-10T17:31:40Z</dcterms:modified>
</cp:coreProperties>
</file>